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0" windowWidth="20730" windowHeight="11040"/>
  </bookViews>
  <sheets>
    <sheet name="ПРОГРАММА 21" sheetId="1" r:id="rId1"/>
    <sheet name="программа 20" sheetId="4" r:id="rId2"/>
  </sheets>
  <calcPr calcId="145621"/>
</workbook>
</file>

<file path=xl/calcChain.xml><?xml version="1.0" encoding="utf-8"?>
<calcChain xmlns="http://schemas.openxmlformats.org/spreadsheetml/2006/main">
  <c r="D139" i="1" l="1"/>
  <c r="C128" i="1" l="1"/>
  <c r="C126" i="1"/>
  <c r="C125" i="1"/>
  <c r="C18" i="1" l="1"/>
  <c r="D107" i="1"/>
  <c r="E139" i="1"/>
  <c r="C136" i="1"/>
  <c r="C137" i="1"/>
  <c r="C138" i="1"/>
  <c r="D62" i="1"/>
  <c r="C98" i="1"/>
  <c r="E62" i="1"/>
  <c r="C59" i="1"/>
  <c r="C56" i="1"/>
  <c r="C57" i="1"/>
  <c r="C58" i="1"/>
  <c r="C60" i="1"/>
  <c r="C61" i="1"/>
  <c r="C53" i="1"/>
  <c r="E81" i="1"/>
  <c r="D81" i="1"/>
  <c r="C139" i="1" l="1"/>
  <c r="C62" i="1"/>
  <c r="C78" i="1"/>
  <c r="D64" i="1"/>
  <c r="C54" i="1"/>
  <c r="D36" i="1"/>
  <c r="D110" i="1" s="1"/>
  <c r="E36" i="1"/>
  <c r="D109" i="1"/>
  <c r="D108" i="1"/>
  <c r="E109" i="1"/>
  <c r="E108" i="1"/>
  <c r="E107" i="1"/>
  <c r="E64" i="1"/>
  <c r="E63" i="1"/>
  <c r="D63" i="1"/>
  <c r="D43" i="1"/>
  <c r="C40" i="1"/>
  <c r="C43" i="1" s="1"/>
  <c r="C42" i="1"/>
  <c r="C45" i="1" s="1"/>
  <c r="C41" i="1"/>
  <c r="C44" i="1" s="1"/>
  <c r="C36" i="1" l="1"/>
  <c r="C64" i="1"/>
  <c r="C106" i="1"/>
  <c r="C102" i="1" l="1"/>
  <c r="C101" i="1"/>
  <c r="C111" i="1"/>
  <c r="C112" i="1"/>
  <c r="D85" i="1"/>
  <c r="D84" i="1"/>
  <c r="D82" i="1"/>
  <c r="D83" i="1"/>
  <c r="E85" i="1"/>
  <c r="E84" i="1"/>
  <c r="D122" i="1"/>
  <c r="E122" i="1"/>
  <c r="D123" i="1"/>
  <c r="E123" i="1"/>
  <c r="C129" i="1"/>
  <c r="C130" i="1"/>
  <c r="C131" i="1"/>
  <c r="D141" i="1"/>
  <c r="D140" i="1"/>
  <c r="E141" i="1"/>
  <c r="E140" i="1"/>
  <c r="C120" i="1"/>
  <c r="C119" i="1"/>
  <c r="C118" i="1"/>
  <c r="C123" i="1" l="1"/>
  <c r="C109" i="1"/>
  <c r="C108" i="1"/>
  <c r="C85" i="1"/>
  <c r="C84" i="1"/>
  <c r="C107" i="1"/>
  <c r="C122" i="1"/>
  <c r="C81" i="1"/>
  <c r="C95" i="1" l="1"/>
  <c r="E83" i="1"/>
  <c r="C83" i="1" s="1"/>
  <c r="F26" i="4"/>
  <c r="D37" i="1"/>
  <c r="E37" i="1"/>
  <c r="C17" i="1"/>
  <c r="C16" i="1"/>
  <c r="C24" i="4"/>
  <c r="C25" i="4"/>
  <c r="E26" i="4"/>
  <c r="D23" i="4"/>
  <c r="D26" i="4" s="1"/>
  <c r="C22" i="4"/>
  <c r="C21" i="4"/>
  <c r="C20" i="4"/>
  <c r="C15" i="4"/>
  <c r="C134" i="1"/>
  <c r="C135" i="1"/>
  <c r="C133" i="1"/>
  <c r="C100" i="1"/>
  <c r="C99" i="1"/>
  <c r="C77" i="1"/>
  <c r="C76" i="1"/>
  <c r="C75" i="1"/>
  <c r="C52" i="1"/>
  <c r="C51" i="1"/>
  <c r="C50" i="1"/>
  <c r="E38" i="1"/>
  <c r="E114" i="1" s="1"/>
  <c r="E144" i="1" s="1"/>
  <c r="D38" i="1"/>
  <c r="C24" i="1"/>
  <c r="C33" i="1"/>
  <c r="C26" i="1"/>
  <c r="C25" i="1"/>
  <c r="C19" i="1"/>
  <c r="C20" i="1"/>
  <c r="C21" i="1"/>
  <c r="C22" i="1"/>
  <c r="C23" i="1"/>
  <c r="C27" i="1"/>
  <c r="C28" i="1"/>
  <c r="C29" i="1"/>
  <c r="C30" i="1"/>
  <c r="C31" i="1"/>
  <c r="C32" i="1"/>
  <c r="C47" i="1"/>
  <c r="C48" i="1"/>
  <c r="C49" i="1"/>
  <c r="C55" i="1"/>
  <c r="C66" i="1"/>
  <c r="C67" i="1"/>
  <c r="C68" i="1"/>
  <c r="C72" i="1"/>
  <c r="C73" i="1"/>
  <c r="C74" i="1"/>
  <c r="C89" i="1"/>
  <c r="C90" i="1"/>
  <c r="C91" i="1"/>
  <c r="C96" i="1"/>
  <c r="C97" i="1"/>
  <c r="C103" i="1"/>
  <c r="C104" i="1"/>
  <c r="C105" i="1"/>
  <c r="C15" i="1"/>
  <c r="E113" i="1" l="1"/>
  <c r="E143" i="1" s="1"/>
  <c r="E110" i="1"/>
  <c r="C110" i="1" s="1"/>
  <c r="D142" i="1"/>
  <c r="D114" i="1"/>
  <c r="D113" i="1"/>
  <c r="E82" i="1"/>
  <c r="C82" i="1" s="1"/>
  <c r="C63" i="1"/>
  <c r="C37" i="1"/>
  <c r="C26" i="4"/>
  <c r="C140" i="1"/>
  <c r="C23" i="4"/>
  <c r="C141" i="1"/>
  <c r="C38" i="1"/>
  <c r="E142" i="1" l="1"/>
  <c r="C142" i="1"/>
  <c r="C114" i="1"/>
  <c r="C144" i="1" s="1"/>
  <c r="D144" i="1"/>
  <c r="C113" i="1"/>
  <c r="C143" i="1" s="1"/>
  <c r="D143" i="1"/>
</calcChain>
</file>

<file path=xl/sharedStrings.xml><?xml version="1.0" encoding="utf-8"?>
<sst xmlns="http://schemas.openxmlformats.org/spreadsheetml/2006/main" count="158" uniqueCount="73">
  <si>
    <t>Приложение 1</t>
  </si>
  <si>
    <t>к муниципальной программе</t>
  </si>
  <si>
    <t>План мероприятий муниципальной программы</t>
  </si>
  <si>
    <t>Наименование объекта, мероприятия</t>
  </si>
  <si>
    <t>Срок финансирования</t>
  </si>
  <si>
    <t>Планируемые объемы финансирования (тыс. рублей в действующих ценах года реализации мероприятия)</t>
  </si>
  <si>
    <t xml:space="preserve">Индикаторы реализации </t>
  </si>
  <si>
    <t>(целевые задания)</t>
  </si>
  <si>
    <t>Главный распорядитель бюджетных средств</t>
  </si>
  <si>
    <t>Распорядитель (получатель)</t>
  </si>
  <si>
    <t>бюджетных средств</t>
  </si>
  <si>
    <t>Исполнители мероприятий</t>
  </si>
  <si>
    <t>всего</t>
  </si>
  <si>
    <t>местный бюджет</t>
  </si>
  <si>
    <t>областной бюджет</t>
  </si>
  <si>
    <t>прочие источники</t>
  </si>
  <si>
    <t>ПРОЦЕССНАЯ ЧАСТЬ</t>
  </si>
  <si>
    <t>федеральный бюджет</t>
  </si>
  <si>
    <t xml:space="preserve">ИТОГО </t>
  </si>
  <si>
    <t xml:space="preserve">Комплекс процессных мероприятий </t>
  </si>
  <si>
    <t xml:space="preserve">  </t>
  </si>
  <si>
    <t>Расходы на содержание муниципальных казенных библиотек (21.4.04.00210)</t>
  </si>
  <si>
    <t>Расходы на содержание муниципальных казенных учреждений культуры (21.4.04.00200)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</si>
  <si>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(21.4.04S0360)</t>
  </si>
  <si>
    <t>Расходы на поддержку развития общественной инфраструктуры муниципального значения(21.4.03.S4840)</t>
  </si>
  <si>
    <t>ИТОГО 21.4.04.00000</t>
  </si>
  <si>
    <t>Расходы на мероприятия по укреплению пожарной безопасности на территории поселений (21.4.01.01220)</t>
  </si>
  <si>
    <t>ИТОГО 21.4.01.00000</t>
  </si>
  <si>
    <t>Расходы на проведение инвентаризации и оформление технических и кадастровых паспортов дорог местного значения (21.4.02.9Д881)</t>
  </si>
  <si>
    <t>Расходы на мероприятия по обслуживанию и содержанию автомобильных дорог местного значения (21.4.02.9Д100)</t>
  </si>
  <si>
    <t>ИТОГО 21.4.02.00000</t>
  </si>
  <si>
    <t>21.4.03. Комплекс процессных мероприятий «Обеспечение устойчивого функционирования жилищно-коммунального хозяйства и благоустройство»</t>
  </si>
  <si>
    <t>Расходы на прочие мероприятия в области жилищно-коммунального хозяйства (21.4. 03.01510)</t>
  </si>
  <si>
    <t>Расходы на мероприятия по учету и обслуживанию уличного освещения поселения (21.4.03.01600)</t>
  </si>
  <si>
    <t>Расходы на прочие мероприятия по благоустройству поселений (21.4.03.01620)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</si>
  <si>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области"(21.4.03.S5130)</t>
  </si>
  <si>
    <t>ИТОГО 21.4 00.00000</t>
  </si>
  <si>
    <t>ОТРАСЛЕВЫЕ ПРОЕКТЫ (21 7 00 00000)</t>
  </si>
  <si>
    <t>Отраслевой проект "Развитие и приведение в нормативное состояние автомобильных дорог общего пользования" (21 7 01 00000)</t>
  </si>
  <si>
    <t>Отраслевой  проект  "Благоустройство сельских территорий" (21 7 02 00000)</t>
  </si>
  <si>
    <r>
      <rPr>
        <b/>
        <sz val="11"/>
        <rFont val="Times New Roman"/>
        <family val="1"/>
        <charset val="204"/>
      </rPr>
      <t>21.7.02.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Расходы на реализацию комплекса мероприятий по борьбе с борщевиком Сосновского на территориях муниципальных образований Ленинградской области.            (21.7. 02. S4310)</t>
    </r>
  </si>
  <si>
    <t>ИТОГО 21.7.01, 21.7.02</t>
  </si>
  <si>
    <t>ИТОГО 21.4.03.00000</t>
  </si>
  <si>
    <t>Администрация Ретюнского сельского поселения</t>
  </si>
  <si>
    <t>Ретюнский  КДЦ</t>
  </si>
  <si>
    <t>Муниципальная программа муниципального образования Ретюнского сельского поселения Ленинградской области "Формирование комфортной городской (сельской) среды на  2025 год и плановый период 2026-2027 г</t>
  </si>
  <si>
    <t>РЕГИОНАЛЬНЫЕ ПРОЕКТЫ (20 2 00 00000)</t>
  </si>
  <si>
    <t>Региональный проект "Формирование комфортной городской среды"(20 2 F2 00000)</t>
  </si>
  <si>
    <r>
      <rPr>
        <b/>
        <sz val="11"/>
        <color theme="1"/>
        <rFont val="Times New Roman"/>
        <family val="1"/>
        <charset val="204"/>
      </rPr>
      <t>20.2.F2.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Расходы на реализацию программ формирования современной городской среды      (20.2. F2. 55550)</t>
    </r>
  </si>
  <si>
    <t>ИТОГО 20.2.01,  20.2.F2.</t>
  </si>
  <si>
    <t xml:space="preserve">Расходы на осуществление мероприятий по обеспечению безопасности людей на водных объектах </t>
  </si>
  <si>
    <r>
      <rPr>
        <b/>
        <sz val="11"/>
        <color theme="1"/>
        <rFont val="Times New Roman"/>
        <family val="1"/>
        <charset val="204"/>
      </rPr>
      <t>21.7.02.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Расходы на капитальный ремонт объектов физической культуры и спорта  (21 7 02 S 4060 )</t>
    </r>
  </si>
  <si>
    <t xml:space="preserve">ИТОГО: по МП Ретюнского сельского поселения Лужского муниципального района "Комплексное развитие территории Ретюнского сельского поселения" </t>
  </si>
  <si>
    <t xml:space="preserve">"Комплексное развитие территории Ретюнского сельского поселения". </t>
  </si>
  <si>
    <t>21.4.00. Комплексы процессных мероприятий</t>
  </si>
  <si>
    <t>ИТОГО 21.4.00.00000</t>
  </si>
  <si>
    <t>Укрепление пожарной безопасности на территории поселений в рамках подпрограммы "Безопасность Ретюнского сельского поселения Лужского муниципального района" муниципальной программы Ретюнского сельского поселения Лужского муниципального района "Устойчиво развитие территории  Ретюнского сельского поселения на период 2014-2016 годов (21.4.00.01220)</t>
  </si>
  <si>
    <r>
      <rPr>
        <b/>
        <sz val="11"/>
        <rFont val="Times New Roman"/>
        <family val="1"/>
        <charset val="204"/>
      </rPr>
      <t>21.7.01.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Расходы на ремонт автомобильных дорог общего пользования местного значения  (21.7.01SД140)</t>
    </r>
  </si>
  <si>
    <r>
      <t xml:space="preserve">ИТОГО: </t>
    </r>
    <r>
      <rPr>
        <sz val="10"/>
        <color theme="1"/>
        <rFont val="Arial"/>
        <family val="2"/>
        <charset val="204"/>
      </rPr>
      <t xml:space="preserve">по МП муниципального образования Ретюнского сельского поселения Лужского муниципального района Ленинградской области "Формирование современной городской среды на территории муниципального образованияРетюнское сельское поселение" </t>
    </r>
  </si>
  <si>
    <t>Расходы на мероприятия для детей и молодежи (21.4.04.01710)</t>
  </si>
  <si>
    <t>Расходы на организацию и проведение культурно-массовых мероприятий (21.4.04.01720)</t>
  </si>
  <si>
    <t>Расходы на организацию и проведение спортивных мероприятий (21.4.04.01740)</t>
  </si>
  <si>
    <t>Расходы на мероприятия по капитальному ремонту и ремонту автомобильных дорог общего пользования местного значения.(21.4.02.9Д110)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</si>
  <si>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</si>
  <si>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Расходы на мероприятия по предупреждению и ликвидации последствий чрезвычайных ситуаций и стихийных бедствий</t>
  </si>
  <si>
    <r>
      <rPr>
        <b/>
        <sz val="10"/>
        <color theme="1"/>
        <rFont val="Times New Roman"/>
        <family val="1"/>
        <charset val="204"/>
      </rPr>
      <t>21.7.02</t>
    </r>
    <r>
      <rPr>
        <sz val="10"/>
        <color theme="1"/>
        <rFont val="Times New Roman"/>
        <family val="1"/>
        <charset val="204"/>
      </rPr>
      <t xml:space="preserve"> Расходы на благоустройство сельских территорий</t>
    </r>
  </si>
  <si>
    <t>Расходы на поддержку развития общественной инфраструктуры муниципального значения(21.4.04.S4840)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</si>
  <si>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</si>
  <si>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r>
      <rPr>
        <b/>
        <sz val="11"/>
        <color theme="1"/>
        <rFont val="Times New Roman"/>
        <family val="1"/>
        <charset val="204"/>
      </rPr>
      <t>21.7.02</t>
    </r>
    <r>
      <rPr>
        <sz val="11"/>
        <color theme="1"/>
        <rFont val="Times New Roman"/>
        <family val="1"/>
        <charset val="204"/>
      </rPr>
      <t xml:space="preserve"> Расходы на мероприятия по благоустройству сельских территорий</t>
    </r>
  </si>
  <si>
    <t>План мероприятий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программе Ретюнского сельского поселения Лужского муниципального района Ленинградской области</t>
  </si>
  <si>
    <t>21.4.04. Комплекс процессных мероприятий "Развитие культуры, физической культуры и спорта."</t>
  </si>
  <si>
    <t>21.4.01. Комплекс процессных мероприятий "Безопасность"</t>
  </si>
  <si>
    <t>21.4.02. Комплекс процессных мероприятий "Развитие автомобильных дорог"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</si>
</sst>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00"/>
  </numFmts>
  <fonts count="3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3">
    <xf numFmtId="0" fontId="0" fillId="0" borderId="0" xfId="0"/>
    <xf numFmtId="0" fontId="4" fillId="0" borderId="0" xfId="0" applyFont="1"/>
    <xf numFmtId="0" fontId="0" fillId="0" borderId="0" xfId="0" applyAlignment="1">
      <alignment vertical="center" wrapText="1"/>
    </xf>
    <xf numFmtId="0" fontId="13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5" fillId="3" borderId="5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0" xfId="0" applyFont="1"/>
    <xf numFmtId="0" fontId="0" fillId="0" borderId="6" xfId="0" applyBorder="1"/>
    <xf numFmtId="0" fontId="6" fillId="0" borderId="7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164" fontId="6" fillId="0" borderId="7" xfId="0" applyNumberFormat="1" applyFont="1" applyBorder="1" applyAlignment="1">
      <alignment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vertical="center" wrapText="1"/>
    </xf>
    <xf numFmtId="164" fontId="6" fillId="4" borderId="1" xfId="0" applyNumberFormat="1" applyFont="1" applyFill="1" applyBorder="1" applyAlignment="1">
      <alignment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vertical="center" wrapText="1"/>
    </xf>
    <xf numFmtId="0" fontId="17" fillId="0" borderId="0" xfId="0" applyFont="1"/>
    <xf numFmtId="0" fontId="6" fillId="0" borderId="8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 wrapText="1"/>
    </xf>
    <xf numFmtId="164" fontId="6" fillId="0" borderId="17" xfId="0" applyNumberFormat="1" applyFont="1" applyBorder="1" applyAlignment="1">
      <alignment vertical="center" wrapText="1"/>
    </xf>
    <xf numFmtId="0" fontId="20" fillId="0" borderId="0" xfId="0" applyFont="1" applyAlignment="1">
      <alignment wrapText="1"/>
    </xf>
    <xf numFmtId="164" fontId="6" fillId="0" borderId="3" xfId="0" applyNumberFormat="1" applyFont="1" applyBorder="1" applyAlignment="1">
      <alignment vertical="center" wrapText="1"/>
    </xf>
    <xf numFmtId="164" fontId="6" fillId="0" borderId="18" xfId="0" applyNumberFormat="1" applyFont="1" applyBorder="1" applyAlignment="1">
      <alignment vertical="center" wrapText="1"/>
    </xf>
    <xf numFmtId="164" fontId="16" fillId="0" borderId="7" xfId="0" applyNumberFormat="1" applyFont="1" applyBorder="1" applyAlignment="1">
      <alignment vertical="center" wrapText="1"/>
    </xf>
    <xf numFmtId="0" fontId="21" fillId="0" borderId="0" xfId="0" applyFont="1"/>
    <xf numFmtId="164" fontId="16" fillId="0" borderId="1" xfId="0" applyNumberFormat="1" applyFont="1" applyBorder="1" applyAlignment="1">
      <alignment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vertical="center" wrapText="1"/>
    </xf>
    <xf numFmtId="164" fontId="25" fillId="0" borderId="7" xfId="0" applyNumberFormat="1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164" fontId="6" fillId="0" borderId="5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vertical="center" wrapText="1"/>
    </xf>
    <xf numFmtId="164" fontId="11" fillId="0" borderId="3" xfId="0" applyNumberFormat="1" applyFont="1" applyBorder="1" applyAlignment="1">
      <alignment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64" fontId="27" fillId="0" borderId="15" xfId="0" applyNumberFormat="1" applyFont="1" applyBorder="1" applyAlignment="1">
      <alignment vertical="center" wrapText="1"/>
    </xf>
    <xf numFmtId="164" fontId="27" fillId="0" borderId="15" xfId="0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164" fontId="26" fillId="6" borderId="1" xfId="0" applyNumberFormat="1" applyFont="1" applyFill="1" applyBorder="1" applyAlignment="1">
      <alignment vertical="center" wrapText="1"/>
    </xf>
    <xf numFmtId="0" fontId="26" fillId="6" borderId="7" xfId="0" applyFont="1" applyFill="1" applyBorder="1" applyAlignment="1">
      <alignment horizontal="center" vertical="center" wrapText="1"/>
    </xf>
    <xf numFmtId="164" fontId="26" fillId="6" borderId="3" xfId="0" applyNumberFormat="1" applyFont="1" applyFill="1" applyBorder="1" applyAlignment="1">
      <alignment vertical="center" wrapText="1"/>
    </xf>
    <xf numFmtId="164" fontId="26" fillId="6" borderId="3" xfId="0" applyNumberFormat="1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164" fontId="26" fillId="6" borderId="1" xfId="0" applyNumberFormat="1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164" fontId="11" fillId="6" borderId="10" xfId="0" applyNumberFormat="1" applyFont="1" applyFill="1" applyBorder="1" applyAlignment="1">
      <alignment horizontal="center" vertical="center" wrapText="1"/>
    </xf>
    <xf numFmtId="164" fontId="11" fillId="6" borderId="11" xfId="0" applyNumberFormat="1" applyFont="1" applyFill="1" applyBorder="1" applyAlignment="1">
      <alignment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164" fontId="11" fillId="6" borderId="13" xfId="0" applyNumberFormat="1" applyFont="1" applyFill="1" applyBorder="1" applyAlignment="1">
      <alignment vertical="center" wrapText="1"/>
    </xf>
    <xf numFmtId="164" fontId="11" fillId="6" borderId="15" xfId="0" applyNumberFormat="1" applyFont="1" applyFill="1" applyBorder="1" applyAlignment="1">
      <alignment horizontal="center" vertical="center" wrapText="1"/>
    </xf>
    <xf numFmtId="164" fontId="11" fillId="6" borderId="16" xfId="0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vertical="center" wrapText="1"/>
    </xf>
    <xf numFmtId="164" fontId="11" fillId="3" borderId="4" xfId="0" applyNumberFormat="1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horizontal="center" vertical="center" wrapText="1"/>
    </xf>
    <xf numFmtId="164" fontId="6" fillId="7" borderId="4" xfId="0" applyNumberFormat="1" applyFont="1" applyFill="1" applyBorder="1" applyAlignment="1">
      <alignment vertical="center" wrapText="1"/>
    </xf>
    <xf numFmtId="164" fontId="11" fillId="7" borderId="4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vertical="center" wrapText="1"/>
    </xf>
    <xf numFmtId="164" fontId="6" fillId="7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164" fontId="6" fillId="8" borderId="7" xfId="0" applyNumberFormat="1" applyFont="1" applyFill="1" applyBorder="1" applyAlignment="1">
      <alignment vertical="center" wrapText="1"/>
    </xf>
    <xf numFmtId="164" fontId="11" fillId="8" borderId="7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64" fontId="6" fillId="8" borderId="1" xfId="0" applyNumberFormat="1" applyFont="1" applyFill="1" applyBorder="1" applyAlignment="1">
      <alignment vertical="center" wrapText="1"/>
    </xf>
    <xf numFmtId="164" fontId="11" fillId="8" borderId="1" xfId="0" applyNumberFormat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164" fontId="6" fillId="8" borderId="4" xfId="0" applyNumberFormat="1" applyFont="1" applyFill="1" applyBorder="1" applyAlignment="1">
      <alignment vertical="center" wrapText="1"/>
    </xf>
    <xf numFmtId="164" fontId="11" fillId="8" borderId="4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164" fontId="11" fillId="8" borderId="1" xfId="0" applyNumberFormat="1" applyFont="1" applyFill="1" applyBorder="1" applyAlignment="1">
      <alignment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164" fontId="16" fillId="8" borderId="7" xfId="0" applyNumberFormat="1" applyFont="1" applyFill="1" applyBorder="1" applyAlignment="1">
      <alignment vertical="center" wrapText="1"/>
    </xf>
    <xf numFmtId="164" fontId="16" fillId="8" borderId="7" xfId="0" applyNumberFormat="1" applyFont="1" applyFill="1" applyBorder="1" applyAlignment="1">
      <alignment horizontal="center" vertical="center" wrapText="1"/>
    </xf>
    <xf numFmtId="164" fontId="16" fillId="8" borderId="1" xfId="0" applyNumberFormat="1" applyFont="1" applyFill="1" applyBorder="1" applyAlignment="1">
      <alignment vertical="center" wrapText="1"/>
    </xf>
    <xf numFmtId="164" fontId="16" fillId="8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horizontal="center" vertical="center" wrapText="1"/>
    </xf>
    <xf numFmtId="165" fontId="0" fillId="0" borderId="0" xfId="0" applyNumberFormat="1"/>
    <xf numFmtId="165" fontId="8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vertical="center" wrapText="1"/>
    </xf>
    <xf numFmtId="165" fontId="6" fillId="3" borderId="4" xfId="0" applyNumberFormat="1" applyFont="1" applyFill="1" applyBorder="1" applyAlignment="1">
      <alignment vertical="center" wrapText="1"/>
    </xf>
    <xf numFmtId="165" fontId="6" fillId="2" borderId="7" xfId="0" applyNumberFormat="1" applyFont="1" applyFill="1" applyBorder="1" applyAlignment="1">
      <alignment vertical="center" wrapText="1"/>
    </xf>
    <xf numFmtId="165" fontId="6" fillId="2" borderId="4" xfId="0" applyNumberFormat="1" applyFont="1" applyFill="1" applyBorder="1" applyAlignment="1">
      <alignment vertical="center" wrapText="1"/>
    </xf>
    <xf numFmtId="165" fontId="6" fillId="0" borderId="7" xfId="0" applyNumberFormat="1" applyFont="1" applyBorder="1" applyAlignment="1">
      <alignment vertical="center" wrapText="1"/>
    </xf>
    <xf numFmtId="165" fontId="6" fillId="8" borderId="1" xfId="0" applyNumberFormat="1" applyFont="1" applyFill="1" applyBorder="1" applyAlignment="1">
      <alignment vertical="center" wrapText="1"/>
    </xf>
    <xf numFmtId="165" fontId="6" fillId="0" borderId="1" xfId="0" applyNumberFormat="1" applyFont="1" applyBorder="1" applyAlignment="1">
      <alignment vertical="center" wrapText="1"/>
    </xf>
    <xf numFmtId="165" fontId="6" fillId="0" borderId="4" xfId="0" applyNumberFormat="1" applyFont="1" applyBorder="1" applyAlignment="1">
      <alignment vertical="center" wrapText="1"/>
    </xf>
    <xf numFmtId="165" fontId="11" fillId="0" borderId="3" xfId="0" applyNumberFormat="1" applyFont="1" applyBorder="1" applyAlignment="1">
      <alignment vertical="center" wrapText="1"/>
    </xf>
    <xf numFmtId="165" fontId="11" fillId="0" borderId="1" xfId="0" applyNumberFormat="1" applyFont="1" applyBorder="1" applyAlignment="1">
      <alignment vertical="center" wrapText="1"/>
    </xf>
    <xf numFmtId="165" fontId="11" fillId="3" borderId="4" xfId="0" applyNumberFormat="1" applyFont="1" applyFill="1" applyBorder="1" applyAlignment="1">
      <alignment vertical="center" wrapText="1"/>
    </xf>
    <xf numFmtId="165" fontId="6" fillId="0" borderId="15" xfId="0" applyNumberFormat="1" applyFont="1" applyBorder="1" applyAlignment="1">
      <alignment vertical="center" wrapText="1"/>
    </xf>
    <xf numFmtId="165" fontId="11" fillId="0" borderId="5" xfId="0" applyNumberFormat="1" applyFont="1" applyBorder="1" applyAlignment="1">
      <alignment vertical="center" wrapText="1"/>
    </xf>
    <xf numFmtId="165" fontId="6" fillId="0" borderId="5" xfId="0" applyNumberFormat="1" applyFont="1" applyBorder="1" applyAlignment="1">
      <alignment vertical="center" wrapText="1"/>
    </xf>
    <xf numFmtId="165" fontId="11" fillId="0" borderId="4" xfId="0" applyNumberFormat="1" applyFont="1" applyBorder="1" applyAlignment="1">
      <alignment vertical="center" wrapText="1"/>
    </xf>
    <xf numFmtId="165" fontId="11" fillId="0" borderId="15" xfId="0" applyNumberFormat="1" applyFont="1" applyBorder="1" applyAlignment="1">
      <alignment vertical="center" wrapText="1"/>
    </xf>
    <xf numFmtId="165" fontId="6" fillId="3" borderId="5" xfId="0" applyNumberFormat="1" applyFont="1" applyFill="1" applyBorder="1" applyAlignment="1">
      <alignment vertical="center" wrapText="1"/>
    </xf>
    <xf numFmtId="165" fontId="6" fillId="7" borderId="4" xfId="0" applyNumberFormat="1" applyFont="1" applyFill="1" applyBorder="1" applyAlignment="1">
      <alignment vertical="center" wrapText="1"/>
    </xf>
    <xf numFmtId="165" fontId="22" fillId="2" borderId="1" xfId="0" applyNumberFormat="1" applyFont="1" applyFill="1" applyBorder="1" applyAlignment="1">
      <alignment vertical="center" wrapText="1"/>
    </xf>
    <xf numFmtId="165" fontId="6" fillId="0" borderId="10" xfId="0" applyNumberFormat="1" applyFont="1" applyBorder="1" applyAlignment="1">
      <alignment vertical="center" wrapText="1"/>
    </xf>
    <xf numFmtId="165" fontId="6" fillId="0" borderId="3" xfId="0" applyNumberFormat="1" applyFont="1" applyBorder="1" applyAlignment="1">
      <alignment vertical="center" wrapText="1"/>
    </xf>
    <xf numFmtId="165" fontId="26" fillId="6" borderId="5" xfId="0" applyNumberFormat="1" applyFont="1" applyFill="1" applyBorder="1" applyAlignment="1">
      <alignment vertical="center" wrapText="1"/>
    </xf>
    <xf numFmtId="165" fontId="26" fillId="6" borderId="3" xfId="0" applyNumberFormat="1" applyFont="1" applyFill="1" applyBorder="1" applyAlignment="1">
      <alignment vertical="center" wrapText="1"/>
    </xf>
    <xf numFmtId="165" fontId="26" fillId="6" borderId="1" xfId="0" applyNumberFormat="1" applyFont="1" applyFill="1" applyBorder="1" applyAlignment="1">
      <alignment vertical="center" wrapText="1"/>
    </xf>
    <xf numFmtId="165" fontId="16" fillId="0" borderId="1" xfId="0" applyNumberFormat="1" applyFont="1" applyBorder="1" applyAlignment="1">
      <alignment vertical="center" wrapText="1"/>
    </xf>
    <xf numFmtId="165" fontId="6" fillId="7" borderId="1" xfId="0" applyNumberFormat="1" applyFont="1" applyFill="1" applyBorder="1" applyAlignment="1">
      <alignment vertical="center" wrapText="1"/>
    </xf>
    <xf numFmtId="165" fontId="5" fillId="7" borderId="1" xfId="0" applyNumberFormat="1" applyFont="1" applyFill="1" applyBorder="1" applyAlignment="1">
      <alignment horizontal="center" vertical="center" wrapText="1"/>
    </xf>
    <xf numFmtId="165" fontId="16" fillId="8" borderId="7" xfId="0" applyNumberFormat="1" applyFont="1" applyFill="1" applyBorder="1" applyAlignment="1">
      <alignment vertical="center" wrapText="1"/>
    </xf>
    <xf numFmtId="165" fontId="16" fillId="8" borderId="1" xfId="0" applyNumberFormat="1" applyFont="1" applyFill="1" applyBorder="1" applyAlignment="1">
      <alignment vertical="center" wrapText="1"/>
    </xf>
    <xf numFmtId="165" fontId="25" fillId="0" borderId="7" xfId="0" applyNumberFormat="1" applyFont="1" applyBorder="1" applyAlignment="1">
      <alignment vertical="center" wrapText="1"/>
    </xf>
    <xf numFmtId="165" fontId="25" fillId="0" borderId="1" xfId="0" applyNumberFormat="1" applyFont="1" applyBorder="1" applyAlignment="1">
      <alignment vertical="center" wrapText="1"/>
    </xf>
    <xf numFmtId="165" fontId="6" fillId="5" borderId="4" xfId="0" applyNumberFormat="1" applyFont="1" applyFill="1" applyBorder="1" applyAlignment="1">
      <alignment vertical="center" wrapText="1"/>
    </xf>
    <xf numFmtId="165" fontId="3" fillId="0" borderId="3" xfId="0" applyNumberFormat="1" applyFont="1" applyBorder="1" applyAlignment="1">
      <alignment vertical="center" wrapText="1"/>
    </xf>
    <xf numFmtId="165" fontId="3" fillId="0" borderId="4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165" fontId="11" fillId="6" borderId="10" xfId="0" applyNumberFormat="1" applyFont="1" applyFill="1" applyBorder="1" applyAlignment="1">
      <alignment vertical="center" wrapText="1"/>
    </xf>
    <xf numFmtId="165" fontId="11" fillId="6" borderId="1" xfId="0" applyNumberFormat="1" applyFont="1" applyFill="1" applyBorder="1" applyAlignment="1">
      <alignment vertical="center" wrapText="1"/>
    </xf>
    <xf numFmtId="165" fontId="11" fillId="6" borderId="15" xfId="0" applyNumberFormat="1" applyFont="1" applyFill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27" fillId="2" borderId="15" xfId="0" applyNumberFormat="1" applyFont="1" applyFill="1" applyBorder="1" applyAlignment="1">
      <alignment vertical="center" wrapText="1"/>
    </xf>
    <xf numFmtId="165" fontId="11" fillId="2" borderId="1" xfId="0" applyNumberFormat="1" applyFont="1" applyFill="1" applyBorder="1" applyAlignment="1">
      <alignment vertical="center" wrapText="1"/>
    </xf>
    <xf numFmtId="0" fontId="14" fillId="3" borderId="4" xfId="0" applyFont="1" applyFill="1" applyBorder="1" applyAlignment="1">
      <alignment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Border="1" applyAlignment="1">
      <alignment vertical="center" wrapText="1"/>
    </xf>
    <xf numFmtId="164" fontId="16" fillId="0" borderId="3" xfId="0" applyNumberFormat="1" applyFont="1" applyBorder="1" applyAlignment="1">
      <alignment horizontal="center" vertical="center" wrapText="1"/>
    </xf>
    <xf numFmtId="164" fontId="16" fillId="0" borderId="3" xfId="0" applyNumberFormat="1" applyFont="1" applyBorder="1" applyAlignment="1">
      <alignment vertical="center" wrapText="1"/>
    </xf>
    <xf numFmtId="164" fontId="6" fillId="8" borderId="1" xfId="0" applyNumberFormat="1" applyFont="1" applyFill="1" applyBorder="1" applyAlignment="1">
      <alignment horizontal="center" vertical="center" wrapText="1"/>
    </xf>
    <xf numFmtId="165" fontId="6" fillId="8" borderId="3" xfId="0" applyNumberFormat="1" applyFont="1" applyFill="1" applyBorder="1" applyAlignment="1">
      <alignment vertical="center" wrapText="1"/>
    </xf>
    <xf numFmtId="164" fontId="6" fillId="8" borderId="3" xfId="0" applyNumberFormat="1" applyFont="1" applyFill="1" applyBorder="1" applyAlignment="1">
      <alignment horizontal="center" vertical="center" wrapText="1"/>
    </xf>
    <xf numFmtId="164" fontId="6" fillId="8" borderId="3" xfId="0" applyNumberFormat="1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8" borderId="3" xfId="0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6" fillId="8" borderId="1" xfId="0" applyFont="1" applyFill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2" fontId="5" fillId="8" borderId="4" xfId="0" applyNumberFormat="1" applyFont="1" applyFill="1" applyBorder="1" applyAlignment="1">
      <alignment vertical="center" wrapText="1"/>
    </xf>
    <xf numFmtId="2" fontId="0" fillId="8" borderId="5" xfId="0" applyNumberFormat="1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8" borderId="5" xfId="0" applyFill="1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0"/>
  <sheetViews>
    <sheetView tabSelected="1" workbookViewId="0">
      <selection activeCell="N7" sqref="N7"/>
    </sheetView>
  </sheetViews>
  <sheetFormatPr defaultRowHeight="15" x14ac:dyDescent="0.25"/>
  <cols>
    <col min="1" max="1" width="49" customWidth="1"/>
    <col min="3" max="3" width="14" style="177" customWidth="1"/>
    <col min="4" max="4" width="14.42578125" style="177" customWidth="1"/>
    <col min="5" max="5" width="15.5703125" style="177" customWidth="1"/>
    <col min="8" max="8" width="15" customWidth="1"/>
    <col min="9" max="9" width="22.7109375" customWidth="1"/>
    <col min="10" max="10" width="20.28515625" customWidth="1"/>
  </cols>
  <sheetData>
    <row r="2" spans="1:10" ht="15.75" x14ac:dyDescent="0.25">
      <c r="A2" s="247" t="s">
        <v>0</v>
      </c>
      <c r="B2" s="247"/>
      <c r="C2" s="247"/>
      <c r="D2" s="247"/>
      <c r="E2" s="247"/>
      <c r="F2" s="247"/>
      <c r="G2" s="247"/>
      <c r="H2" s="247"/>
      <c r="I2" s="247"/>
      <c r="J2" s="247"/>
    </row>
    <row r="3" spans="1:10" ht="15.75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7"/>
      <c r="J3" s="247"/>
    </row>
    <row r="4" spans="1:10" ht="33" customHeight="1" x14ac:dyDescent="0.25">
      <c r="A4" s="248" t="s">
        <v>69</v>
      </c>
      <c r="B4" s="248"/>
      <c r="C4" s="248"/>
      <c r="D4" s="248"/>
      <c r="E4" s="248"/>
      <c r="F4" s="248"/>
      <c r="G4" s="248"/>
      <c r="H4" s="248"/>
      <c r="I4" s="248"/>
      <c r="J4" s="248"/>
    </row>
    <row r="5" spans="1:10" ht="24" customHeight="1" x14ac:dyDescent="0.25">
      <c r="A5" s="249" t="s">
        <v>53</v>
      </c>
      <c r="B5" s="250"/>
      <c r="C5" s="250"/>
      <c r="D5" s="250"/>
      <c r="E5" s="250"/>
      <c r="F5" s="250"/>
      <c r="G5" s="250"/>
      <c r="H5" s="250"/>
      <c r="I5" s="250"/>
      <c r="J5" s="250"/>
    </row>
    <row r="6" spans="1:10" ht="15.75" x14ac:dyDescent="0.25">
      <c r="A6" s="1"/>
    </row>
    <row r="7" spans="1:10" ht="26.25" customHeight="1" x14ac:dyDescent="0.25">
      <c r="A7" s="255" t="s">
        <v>3</v>
      </c>
      <c r="B7" s="252" t="s">
        <v>4</v>
      </c>
      <c r="C7" s="252" t="s">
        <v>5</v>
      </c>
      <c r="D7" s="252"/>
      <c r="E7" s="252"/>
      <c r="F7" s="252"/>
      <c r="G7" s="252"/>
      <c r="H7" s="5" t="s">
        <v>6</v>
      </c>
      <c r="I7" s="251" t="s">
        <v>8</v>
      </c>
      <c r="J7" s="12" t="s">
        <v>9</v>
      </c>
    </row>
    <row r="8" spans="1:10" ht="17.25" customHeight="1" x14ac:dyDescent="0.25">
      <c r="A8" s="255"/>
      <c r="B8" s="252"/>
      <c r="C8" s="252"/>
      <c r="D8" s="252"/>
      <c r="E8" s="252"/>
      <c r="F8" s="252"/>
      <c r="G8" s="252"/>
      <c r="H8" s="5" t="s">
        <v>7</v>
      </c>
      <c r="I8" s="251"/>
      <c r="J8" s="11" t="s">
        <v>10</v>
      </c>
    </row>
    <row r="9" spans="1:10" ht="25.5" x14ac:dyDescent="0.25">
      <c r="A9" s="255"/>
      <c r="B9" s="252"/>
      <c r="C9" s="253" t="s">
        <v>12</v>
      </c>
      <c r="D9" s="254"/>
      <c r="E9" s="254"/>
      <c r="F9" s="254"/>
      <c r="G9" s="254"/>
      <c r="H9" s="6"/>
      <c r="I9" s="252"/>
      <c r="J9" s="11" t="s">
        <v>11</v>
      </c>
    </row>
    <row r="10" spans="1:10" ht="24" x14ac:dyDescent="0.25">
      <c r="A10" s="255"/>
      <c r="B10" s="252"/>
      <c r="C10" s="253"/>
      <c r="D10" s="178" t="s">
        <v>13</v>
      </c>
      <c r="E10" s="179" t="s">
        <v>14</v>
      </c>
      <c r="F10" s="7" t="s">
        <v>17</v>
      </c>
      <c r="G10" s="8" t="s">
        <v>15</v>
      </c>
      <c r="H10" s="9"/>
      <c r="I10" s="9"/>
      <c r="J10" s="9"/>
    </row>
    <row r="11" spans="1:10" x14ac:dyDescent="0.25">
      <c r="A11" s="10">
        <v>1</v>
      </c>
      <c r="B11" s="10">
        <v>2</v>
      </c>
      <c r="C11" s="220">
        <v>3</v>
      </c>
      <c r="D11" s="220">
        <v>4</v>
      </c>
      <c r="E11" s="180"/>
      <c r="F11" s="10">
        <v>5</v>
      </c>
      <c r="G11" s="10">
        <v>6</v>
      </c>
      <c r="H11" s="10">
        <v>7</v>
      </c>
      <c r="I11" s="10">
        <v>8</v>
      </c>
      <c r="J11" s="10">
        <v>9</v>
      </c>
    </row>
    <row r="12" spans="1:10" ht="12.95" customHeight="1" x14ac:dyDescent="0.25">
      <c r="A12" s="17" t="s">
        <v>16</v>
      </c>
      <c r="B12" s="18"/>
      <c r="C12" s="181"/>
      <c r="D12" s="181"/>
      <c r="E12" s="181"/>
      <c r="F12" s="18"/>
      <c r="G12" s="20"/>
      <c r="H12" s="20"/>
      <c r="I12" s="18"/>
      <c r="J12" s="18"/>
    </row>
    <row r="13" spans="1:10" ht="17.25" customHeight="1" x14ac:dyDescent="0.25">
      <c r="A13" s="17" t="s">
        <v>19</v>
      </c>
      <c r="B13" s="18"/>
      <c r="C13" s="181"/>
      <c r="D13" s="181"/>
      <c r="E13" s="181"/>
      <c r="F13" s="18"/>
      <c r="G13" s="20"/>
      <c r="H13" s="20"/>
      <c r="I13" s="18"/>
      <c r="J13" s="18"/>
    </row>
    <row r="14" spans="1:10" ht="60" customHeight="1" thickBot="1" x14ac:dyDescent="0.3">
      <c r="A14" s="24" t="s">
        <v>70</v>
      </c>
      <c r="B14" s="35"/>
      <c r="C14" s="182"/>
      <c r="D14" s="182"/>
      <c r="E14" s="182"/>
      <c r="F14" s="35"/>
      <c r="G14" s="35"/>
      <c r="H14" s="36"/>
      <c r="I14" s="21"/>
      <c r="J14" s="21"/>
    </row>
    <row r="15" spans="1:10" ht="12.95" customHeight="1" thickTop="1" thickBot="1" x14ac:dyDescent="0.3">
      <c r="A15" s="232" t="s">
        <v>23</v>
      </c>
      <c r="B15" s="34">
        <v>2025</v>
      </c>
      <c r="C15" s="183">
        <f>SUM(D15:G15)</f>
        <v>3062.4</v>
      </c>
      <c r="D15" s="183">
        <v>1531.2</v>
      </c>
      <c r="E15" s="183">
        <v>1531.2</v>
      </c>
      <c r="F15" s="38"/>
      <c r="G15" s="38"/>
      <c r="H15" s="37"/>
      <c r="I15" s="235" t="s">
        <v>43</v>
      </c>
      <c r="J15" s="235" t="s">
        <v>43</v>
      </c>
    </row>
    <row r="16" spans="1:10" ht="12.95" customHeight="1" thickTop="1" thickBot="1" x14ac:dyDescent="0.3">
      <c r="A16" s="233"/>
      <c r="B16" s="27">
        <v>2026</v>
      </c>
      <c r="C16" s="183">
        <f>SUM(D16:G16)</f>
        <v>1122.8</v>
      </c>
      <c r="D16" s="181">
        <v>0</v>
      </c>
      <c r="E16" s="181">
        <v>1122.8</v>
      </c>
      <c r="F16" s="40"/>
      <c r="G16" s="40"/>
      <c r="H16" s="39"/>
      <c r="I16" s="236"/>
      <c r="J16" s="236"/>
    </row>
    <row r="17" spans="1:10" ht="63.75" customHeight="1" thickTop="1" thickBot="1" x14ac:dyDescent="0.3">
      <c r="A17" s="234"/>
      <c r="B17" s="25">
        <v>2027</v>
      </c>
      <c r="C17" s="183">
        <f>SUM(D17:G17)</f>
        <v>1122.8</v>
      </c>
      <c r="D17" s="184">
        <v>0</v>
      </c>
      <c r="E17" s="184">
        <v>1122.8</v>
      </c>
      <c r="F17" s="42"/>
      <c r="G17" s="42"/>
      <c r="H17" s="41"/>
      <c r="I17" s="237"/>
      <c r="J17" s="237"/>
    </row>
    <row r="18" spans="1:10" ht="12.95" customHeight="1" thickTop="1" x14ac:dyDescent="0.25">
      <c r="A18" s="238" t="s">
        <v>22</v>
      </c>
      <c r="B18" s="34">
        <v>2025</v>
      </c>
      <c r="C18" s="183">
        <f>D18</f>
        <v>2786.5250000000001</v>
      </c>
      <c r="D18" s="183">
        <v>2786.5250000000001</v>
      </c>
      <c r="E18" s="183"/>
      <c r="F18" s="43"/>
      <c r="G18" s="43"/>
      <c r="H18" s="37"/>
      <c r="I18" s="235" t="s">
        <v>43</v>
      </c>
      <c r="J18" s="235" t="s">
        <v>44</v>
      </c>
    </row>
    <row r="19" spans="1:10" ht="12.95" customHeight="1" x14ac:dyDescent="0.25">
      <c r="A19" s="239"/>
      <c r="B19" s="86">
        <v>2026</v>
      </c>
      <c r="C19" s="181">
        <f t="shared" ref="C19:C109" si="0">SUM(D19:G19)</f>
        <v>2822.7919999999999</v>
      </c>
      <c r="D19" s="181">
        <v>2822.7919999999999</v>
      </c>
      <c r="E19" s="181"/>
      <c r="F19" s="44"/>
      <c r="G19" s="44"/>
      <c r="H19" s="39"/>
      <c r="I19" s="236"/>
      <c r="J19" s="236"/>
    </row>
    <row r="20" spans="1:10" ht="12.95" customHeight="1" thickBot="1" x14ac:dyDescent="0.3">
      <c r="A20" s="240"/>
      <c r="B20" s="85">
        <v>2027</v>
      </c>
      <c r="C20" s="184">
        <f t="shared" si="0"/>
        <v>2759.7919999999999</v>
      </c>
      <c r="D20" s="184">
        <v>2759.7919999999999</v>
      </c>
      <c r="E20" s="184"/>
      <c r="F20" s="45"/>
      <c r="G20" s="45"/>
      <c r="H20" s="41"/>
      <c r="I20" s="237"/>
      <c r="J20" s="237"/>
    </row>
    <row r="21" spans="1:10" s="33" customFormat="1" ht="12.95" customHeight="1" thickTop="1" x14ac:dyDescent="0.25">
      <c r="A21" s="238" t="s">
        <v>21</v>
      </c>
      <c r="B21" s="34">
        <v>2025</v>
      </c>
      <c r="C21" s="183">
        <f t="shared" si="0"/>
        <v>434.71800000000002</v>
      </c>
      <c r="D21" s="183">
        <v>434.71800000000002</v>
      </c>
      <c r="E21" s="183"/>
      <c r="F21" s="43"/>
      <c r="G21" s="43"/>
      <c r="H21" s="37"/>
      <c r="I21" s="235" t="s">
        <v>43</v>
      </c>
      <c r="J21" s="235" t="s">
        <v>44</v>
      </c>
    </row>
    <row r="22" spans="1:10" ht="12.95" customHeight="1" x14ac:dyDescent="0.25">
      <c r="A22" s="239"/>
      <c r="B22" s="86">
        <v>2026</v>
      </c>
      <c r="C22" s="181">
        <f t="shared" si="0"/>
        <v>434.71800000000002</v>
      </c>
      <c r="D22" s="181">
        <v>434.71800000000002</v>
      </c>
      <c r="E22" s="181"/>
      <c r="F22" s="44"/>
      <c r="G22" s="44"/>
      <c r="H22" s="39"/>
      <c r="I22" s="236"/>
      <c r="J22" s="236"/>
    </row>
    <row r="23" spans="1:10" ht="12.95" customHeight="1" thickBot="1" x14ac:dyDescent="0.3">
      <c r="A23" s="240"/>
      <c r="B23" s="85">
        <v>2027</v>
      </c>
      <c r="C23" s="184">
        <f t="shared" si="0"/>
        <v>434.71800000000002</v>
      </c>
      <c r="D23" s="184">
        <v>434.71800000000002</v>
      </c>
      <c r="E23" s="184"/>
      <c r="F23" s="45"/>
      <c r="G23" s="45"/>
      <c r="H23" s="41"/>
      <c r="I23" s="237"/>
      <c r="J23" s="237"/>
    </row>
    <row r="24" spans="1:10" ht="12.95" customHeight="1" thickTop="1" x14ac:dyDescent="0.25">
      <c r="A24" s="238" t="s">
        <v>59</v>
      </c>
      <c r="B24" s="34">
        <v>2025</v>
      </c>
      <c r="C24" s="185">
        <f>SUM(D24:G24)</f>
        <v>0</v>
      </c>
      <c r="D24" s="185">
        <v>0</v>
      </c>
      <c r="E24" s="185"/>
      <c r="F24" s="43"/>
      <c r="G24" s="43"/>
      <c r="H24" s="37"/>
      <c r="I24" s="235" t="s">
        <v>43</v>
      </c>
      <c r="J24" s="235" t="s">
        <v>44</v>
      </c>
    </row>
    <row r="25" spans="1:10" ht="12.95" customHeight="1" x14ac:dyDescent="0.25">
      <c r="A25" s="239"/>
      <c r="B25" s="86">
        <v>2026</v>
      </c>
      <c r="C25" s="187">
        <f t="shared" ref="C25:C26" si="1">SUM(D25:G25)</f>
        <v>0</v>
      </c>
      <c r="D25" s="187">
        <v>0</v>
      </c>
      <c r="E25" s="187"/>
      <c r="F25" s="44"/>
      <c r="G25" s="44"/>
      <c r="H25" s="39"/>
      <c r="I25" s="236"/>
      <c r="J25" s="236"/>
    </row>
    <row r="26" spans="1:10" ht="12.95" customHeight="1" thickBot="1" x14ac:dyDescent="0.3">
      <c r="A26" s="240"/>
      <c r="B26" s="85">
        <v>2027</v>
      </c>
      <c r="C26" s="188">
        <f t="shared" si="1"/>
        <v>0</v>
      </c>
      <c r="D26" s="188">
        <v>0</v>
      </c>
      <c r="E26" s="188"/>
      <c r="F26" s="45"/>
      <c r="G26" s="45"/>
      <c r="H26" s="41"/>
      <c r="I26" s="237"/>
      <c r="J26" s="237"/>
    </row>
    <row r="27" spans="1:10" ht="12.95" customHeight="1" thickTop="1" x14ac:dyDescent="0.25">
      <c r="A27" s="238" t="s">
        <v>60</v>
      </c>
      <c r="B27" s="34">
        <v>2025</v>
      </c>
      <c r="C27" s="185">
        <f t="shared" si="0"/>
        <v>0</v>
      </c>
      <c r="D27" s="185">
        <v>0</v>
      </c>
      <c r="E27" s="185"/>
      <c r="F27" s="43"/>
      <c r="G27" s="43"/>
      <c r="H27" s="37"/>
      <c r="I27" s="235" t="s">
        <v>43</v>
      </c>
      <c r="J27" s="235" t="s">
        <v>44</v>
      </c>
    </row>
    <row r="28" spans="1:10" ht="12.95" customHeight="1" x14ac:dyDescent="0.25">
      <c r="A28" s="239"/>
      <c r="B28" s="86">
        <v>2026</v>
      </c>
      <c r="C28" s="187">
        <f t="shared" si="0"/>
        <v>0</v>
      </c>
      <c r="D28" s="187">
        <v>0</v>
      </c>
      <c r="E28" s="187"/>
      <c r="F28" s="44"/>
      <c r="G28" s="44"/>
      <c r="H28" s="39"/>
      <c r="I28" s="236"/>
      <c r="J28" s="236"/>
    </row>
    <row r="29" spans="1:10" ht="12.95" customHeight="1" thickBot="1" x14ac:dyDescent="0.3">
      <c r="A29" s="240"/>
      <c r="B29" s="85">
        <v>2027</v>
      </c>
      <c r="C29" s="188">
        <f t="shared" si="0"/>
        <v>0</v>
      </c>
      <c r="D29" s="188">
        <v>0</v>
      </c>
      <c r="E29" s="188"/>
      <c r="F29" s="45"/>
      <c r="G29" s="45"/>
      <c r="H29" s="41"/>
      <c r="I29" s="237"/>
      <c r="J29" s="237"/>
    </row>
    <row r="30" spans="1:10" ht="12.75" customHeight="1" thickTop="1" x14ac:dyDescent="0.25">
      <c r="A30" s="238" t="s">
        <v>61</v>
      </c>
      <c r="B30" s="34">
        <v>2025</v>
      </c>
      <c r="C30" s="185">
        <f t="shared" si="0"/>
        <v>0</v>
      </c>
      <c r="D30" s="185">
        <v>0</v>
      </c>
      <c r="E30" s="185"/>
      <c r="F30" s="43"/>
      <c r="G30" s="43"/>
      <c r="H30" s="37"/>
      <c r="I30" s="235" t="s">
        <v>43</v>
      </c>
      <c r="J30" s="235" t="s">
        <v>44</v>
      </c>
    </row>
    <row r="31" spans="1:10" ht="12.75" customHeight="1" x14ac:dyDescent="0.25">
      <c r="A31" s="239"/>
      <c r="B31" s="86">
        <v>2026</v>
      </c>
      <c r="C31" s="187">
        <f t="shared" si="0"/>
        <v>0</v>
      </c>
      <c r="D31" s="187">
        <v>0</v>
      </c>
      <c r="E31" s="187"/>
      <c r="F31" s="44"/>
      <c r="G31" s="44"/>
      <c r="H31" s="39"/>
      <c r="I31" s="236"/>
      <c r="J31" s="236"/>
    </row>
    <row r="32" spans="1:10" ht="19.5" customHeight="1" thickBot="1" x14ac:dyDescent="0.3">
      <c r="A32" s="240"/>
      <c r="B32" s="85">
        <v>2027</v>
      </c>
      <c r="C32" s="188">
        <f t="shared" si="0"/>
        <v>0</v>
      </c>
      <c r="D32" s="188">
        <v>0</v>
      </c>
      <c r="E32" s="188"/>
      <c r="F32" s="45"/>
      <c r="G32" s="45"/>
      <c r="H32" s="41"/>
      <c r="I32" s="237"/>
      <c r="J32" s="237"/>
    </row>
    <row r="33" spans="1:10" ht="12.75" customHeight="1" thickTop="1" x14ac:dyDescent="0.25">
      <c r="A33" s="238" t="s">
        <v>66</v>
      </c>
      <c r="B33" s="34">
        <v>2025</v>
      </c>
      <c r="C33" s="183">
        <f t="shared" ref="C33" si="2">SUM(D33:G33)</f>
        <v>189.47369</v>
      </c>
      <c r="D33" s="183">
        <v>9.4736899999999995</v>
      </c>
      <c r="E33" s="183">
        <v>180</v>
      </c>
      <c r="F33" s="43"/>
      <c r="G33" s="43"/>
      <c r="H33" s="37"/>
      <c r="I33" s="235" t="s">
        <v>43</v>
      </c>
      <c r="J33" s="235" t="s">
        <v>44</v>
      </c>
    </row>
    <row r="34" spans="1:10" ht="12.75" customHeight="1" x14ac:dyDescent="0.25">
      <c r="A34" s="239"/>
      <c r="B34" s="86">
        <v>2026</v>
      </c>
      <c r="C34" s="181"/>
      <c r="D34" s="181"/>
      <c r="E34" s="181"/>
      <c r="F34" s="44"/>
      <c r="G34" s="44"/>
      <c r="H34" s="39"/>
      <c r="I34" s="236"/>
      <c r="J34" s="236"/>
    </row>
    <row r="35" spans="1:10" ht="18.75" customHeight="1" thickBot="1" x14ac:dyDescent="0.3">
      <c r="A35" s="240"/>
      <c r="B35" s="85">
        <v>2027</v>
      </c>
      <c r="C35" s="221"/>
      <c r="D35" s="221"/>
      <c r="E35" s="221"/>
      <c r="F35" s="109"/>
      <c r="G35" s="109"/>
      <c r="H35" s="108"/>
      <c r="I35" s="237"/>
      <c r="J35" s="237"/>
    </row>
    <row r="36" spans="1:10" s="32" customFormat="1" ht="12.75" customHeight="1" thickTop="1" x14ac:dyDescent="0.25">
      <c r="A36" s="244" t="s">
        <v>25</v>
      </c>
      <c r="B36" s="34">
        <v>2025</v>
      </c>
      <c r="C36" s="189">
        <f>SUM(D36:G36)</f>
        <v>6473.1166899999998</v>
      </c>
      <c r="D36" s="189">
        <f>D15+D18+D21+D24+D27+D30+D33</f>
        <v>4761.91669</v>
      </c>
      <c r="E36" s="189">
        <f>E15+E18+E21+E24+E27+E30+E33</f>
        <v>1711.2</v>
      </c>
      <c r="F36" s="107"/>
      <c r="G36" s="107"/>
      <c r="H36" s="106"/>
      <c r="I36" s="235" t="s">
        <v>43</v>
      </c>
      <c r="J36" s="235" t="s">
        <v>44</v>
      </c>
    </row>
    <row r="37" spans="1:10" s="32" customFormat="1" ht="12.75" customHeight="1" x14ac:dyDescent="0.25">
      <c r="A37" s="245"/>
      <c r="B37" s="86">
        <v>2026</v>
      </c>
      <c r="C37" s="190">
        <f t="shared" ref="C37:C38" si="3">SUM(D37:G37)</f>
        <v>4380.3099999999995</v>
      </c>
      <c r="D37" s="190">
        <f t="shared" ref="D37:E38" si="4">D16+D19+D22+D25+D28+D31+D34</f>
        <v>3257.5099999999998</v>
      </c>
      <c r="E37" s="190">
        <f t="shared" si="4"/>
        <v>1122.8</v>
      </c>
      <c r="F37" s="40"/>
      <c r="G37" s="40"/>
      <c r="H37" s="46"/>
      <c r="I37" s="236"/>
      <c r="J37" s="236"/>
    </row>
    <row r="38" spans="1:10" s="32" customFormat="1" ht="19.5" customHeight="1" x14ac:dyDescent="0.25">
      <c r="A38" s="246"/>
      <c r="B38" s="85">
        <v>2027</v>
      </c>
      <c r="C38" s="190">
        <f t="shared" si="3"/>
        <v>4317.3099999999995</v>
      </c>
      <c r="D38" s="190">
        <f t="shared" si="4"/>
        <v>3194.5099999999998</v>
      </c>
      <c r="E38" s="190">
        <f t="shared" si="4"/>
        <v>1122.8</v>
      </c>
      <c r="F38" s="40"/>
      <c r="G38" s="40"/>
      <c r="H38" s="46"/>
      <c r="I38" s="237"/>
      <c r="J38" s="237"/>
    </row>
    <row r="39" spans="1:10" s="32" customFormat="1" ht="33.75" hidden="1" customHeight="1" x14ac:dyDescent="0.25">
      <c r="A39" s="130" t="s">
        <v>54</v>
      </c>
      <c r="B39" s="35"/>
      <c r="C39" s="191"/>
      <c r="D39" s="191"/>
      <c r="E39" s="191"/>
      <c r="F39" s="52"/>
      <c r="G39" s="52"/>
      <c r="H39" s="131"/>
      <c r="I39" s="132"/>
      <c r="J39" s="132"/>
    </row>
    <row r="40" spans="1:10" s="32" customFormat="1" ht="28.5" hidden="1" customHeight="1" x14ac:dyDescent="0.25">
      <c r="A40" s="262" t="s">
        <v>56</v>
      </c>
      <c r="B40" s="128">
        <v>2025</v>
      </c>
      <c r="C40" s="188">
        <f>D40</f>
        <v>0</v>
      </c>
      <c r="D40" s="188">
        <v>0</v>
      </c>
      <c r="E40" s="188"/>
      <c r="F40" s="45"/>
      <c r="G40" s="45"/>
      <c r="H40" s="41"/>
      <c r="I40" s="235" t="s">
        <v>43</v>
      </c>
      <c r="J40" s="235" t="s">
        <v>43</v>
      </c>
    </row>
    <row r="41" spans="1:10" s="32" customFormat="1" ht="32.25" hidden="1" customHeight="1" x14ac:dyDescent="0.25">
      <c r="A41" s="263"/>
      <c r="B41" s="128">
        <v>2026</v>
      </c>
      <c r="C41" s="188">
        <f>D41</f>
        <v>20</v>
      </c>
      <c r="D41" s="188">
        <v>20</v>
      </c>
      <c r="E41" s="188"/>
      <c r="F41" s="45"/>
      <c r="G41" s="45"/>
      <c r="H41" s="41"/>
      <c r="I41" s="236"/>
      <c r="J41" s="236"/>
    </row>
    <row r="42" spans="1:10" s="32" customFormat="1" ht="42" hidden="1" customHeight="1" thickBot="1" x14ac:dyDescent="0.3">
      <c r="A42" s="264"/>
      <c r="B42" s="134">
        <v>2027</v>
      </c>
      <c r="C42" s="192">
        <f>D42</f>
        <v>20</v>
      </c>
      <c r="D42" s="192">
        <v>20</v>
      </c>
      <c r="E42" s="192"/>
      <c r="F42" s="63"/>
      <c r="G42" s="63"/>
      <c r="H42" s="105"/>
      <c r="I42" s="265"/>
      <c r="J42" s="265"/>
    </row>
    <row r="43" spans="1:10" s="32" customFormat="1" ht="17.25" hidden="1" customHeight="1" x14ac:dyDescent="0.25">
      <c r="A43" s="266" t="s">
        <v>55</v>
      </c>
      <c r="B43" s="129">
        <v>2025</v>
      </c>
      <c r="C43" s="193">
        <f t="shared" ref="C43:D45" si="5">C40</f>
        <v>0</v>
      </c>
      <c r="D43" s="193">
        <f t="shared" si="5"/>
        <v>0</v>
      </c>
      <c r="E43" s="194"/>
      <c r="F43" s="133"/>
      <c r="G43" s="133"/>
      <c r="H43" s="92"/>
      <c r="I43" s="235" t="s">
        <v>43</v>
      </c>
      <c r="J43" s="235" t="s">
        <v>43</v>
      </c>
    </row>
    <row r="44" spans="1:10" s="32" customFormat="1" ht="18" hidden="1" customHeight="1" x14ac:dyDescent="0.25">
      <c r="A44" s="263"/>
      <c r="B44" s="128">
        <v>2026</v>
      </c>
      <c r="C44" s="195">
        <f t="shared" si="5"/>
        <v>20</v>
      </c>
      <c r="D44" s="195"/>
      <c r="E44" s="188"/>
      <c r="F44" s="45"/>
      <c r="G44" s="45"/>
      <c r="H44" s="41"/>
      <c r="I44" s="236"/>
      <c r="J44" s="236"/>
    </row>
    <row r="45" spans="1:10" s="32" customFormat="1" ht="16.5" hidden="1" customHeight="1" thickBot="1" x14ac:dyDescent="0.3">
      <c r="A45" s="264"/>
      <c r="B45" s="134">
        <v>2027</v>
      </c>
      <c r="C45" s="196">
        <f t="shared" si="5"/>
        <v>20</v>
      </c>
      <c r="D45" s="196"/>
      <c r="E45" s="192"/>
      <c r="F45" s="63"/>
      <c r="G45" s="63"/>
      <c r="H45" s="105"/>
      <c r="I45" s="265"/>
      <c r="J45" s="265"/>
    </row>
    <row r="46" spans="1:10" ht="44.25" customHeight="1" thickBot="1" x14ac:dyDescent="0.3">
      <c r="A46" s="22" t="s">
        <v>71</v>
      </c>
      <c r="B46" s="135"/>
      <c r="C46" s="197"/>
      <c r="D46" s="197"/>
      <c r="E46" s="197"/>
      <c r="F46" s="137"/>
      <c r="G46" s="136"/>
      <c r="H46" s="136"/>
      <c r="I46" s="21"/>
      <c r="J46" s="21"/>
    </row>
    <row r="47" spans="1:10" ht="12.95" customHeight="1" thickTop="1" x14ac:dyDescent="0.25">
      <c r="A47" s="241" t="s">
        <v>50</v>
      </c>
      <c r="B47" s="34">
        <v>2025</v>
      </c>
      <c r="C47" s="185">
        <f t="shared" si="0"/>
        <v>0</v>
      </c>
      <c r="D47" s="185">
        <v>0</v>
      </c>
      <c r="E47" s="185"/>
      <c r="F47" s="38"/>
      <c r="G47" s="38"/>
      <c r="H47" s="37"/>
      <c r="I47" s="235" t="s">
        <v>43</v>
      </c>
      <c r="J47" s="235" t="s">
        <v>43</v>
      </c>
    </row>
    <row r="48" spans="1:10" ht="12.95" customHeight="1" x14ac:dyDescent="0.25">
      <c r="A48" s="242"/>
      <c r="B48" s="86">
        <v>2026</v>
      </c>
      <c r="C48" s="187">
        <f t="shared" si="0"/>
        <v>0</v>
      </c>
      <c r="D48" s="187">
        <v>0</v>
      </c>
      <c r="E48" s="187"/>
      <c r="F48" s="40"/>
      <c r="G48" s="40"/>
      <c r="H48" s="39"/>
      <c r="I48" s="236"/>
      <c r="J48" s="236"/>
    </row>
    <row r="49" spans="1:10" ht="12.95" customHeight="1" thickBot="1" x14ac:dyDescent="0.3">
      <c r="A49" s="243"/>
      <c r="B49" s="85">
        <v>2027</v>
      </c>
      <c r="C49" s="188">
        <f t="shared" si="0"/>
        <v>0</v>
      </c>
      <c r="D49" s="188">
        <v>0</v>
      </c>
      <c r="E49" s="188"/>
      <c r="F49" s="42"/>
      <c r="G49" s="42"/>
      <c r="H49" s="41"/>
      <c r="I49" s="237"/>
      <c r="J49" s="237"/>
    </row>
    <row r="50" spans="1:10" ht="12.95" customHeight="1" thickTop="1" x14ac:dyDescent="0.25">
      <c r="A50" s="241" t="s">
        <v>64</v>
      </c>
      <c r="B50" s="34">
        <v>2025</v>
      </c>
      <c r="C50" s="185">
        <f t="shared" ref="C50:C52" si="6">SUM(D50:G50)</f>
        <v>50</v>
      </c>
      <c r="D50" s="185">
        <v>50</v>
      </c>
      <c r="E50" s="185"/>
      <c r="F50" s="38"/>
      <c r="G50" s="38"/>
      <c r="H50" s="37"/>
      <c r="I50" s="235" t="s">
        <v>43</v>
      </c>
      <c r="J50" s="235" t="s">
        <v>43</v>
      </c>
    </row>
    <row r="51" spans="1:10" ht="12.95" customHeight="1" x14ac:dyDescent="0.25">
      <c r="A51" s="242"/>
      <c r="B51" s="86">
        <v>2026</v>
      </c>
      <c r="C51" s="187">
        <f t="shared" si="6"/>
        <v>0</v>
      </c>
      <c r="D51" s="187">
        <v>0</v>
      </c>
      <c r="E51" s="187"/>
      <c r="F51" s="40"/>
      <c r="G51" s="40"/>
      <c r="H51" s="39"/>
      <c r="I51" s="236"/>
      <c r="J51" s="236"/>
    </row>
    <row r="52" spans="1:10" ht="12.75" customHeight="1" thickBot="1" x14ac:dyDescent="0.3">
      <c r="A52" s="243"/>
      <c r="B52" s="85">
        <v>2027</v>
      </c>
      <c r="C52" s="188">
        <f t="shared" si="6"/>
        <v>0</v>
      </c>
      <c r="D52" s="188">
        <v>0</v>
      </c>
      <c r="E52" s="188"/>
      <c r="F52" s="42"/>
      <c r="G52" s="42"/>
      <c r="H52" s="41"/>
      <c r="I52" s="237"/>
      <c r="J52" s="237"/>
    </row>
    <row r="53" spans="1:10" ht="16.5" customHeight="1" thickTop="1" x14ac:dyDescent="0.25">
      <c r="A53" s="232" t="s">
        <v>26</v>
      </c>
      <c r="B53" s="34">
        <v>2025</v>
      </c>
      <c r="C53" s="185">
        <f>SUM(D53:G53)</f>
        <v>210.33095</v>
      </c>
      <c r="D53" s="185">
        <v>210.33095</v>
      </c>
      <c r="E53" s="185"/>
      <c r="F53" s="38"/>
      <c r="G53" s="38"/>
      <c r="H53" s="37"/>
      <c r="I53" s="235" t="s">
        <v>43</v>
      </c>
      <c r="J53" s="235" t="s">
        <v>43</v>
      </c>
    </row>
    <row r="54" spans="1:10" ht="12.95" customHeight="1" x14ac:dyDescent="0.25">
      <c r="A54" s="233"/>
      <c r="B54" s="86">
        <v>2026</v>
      </c>
      <c r="C54" s="187">
        <f>SUM(D54:G54)</f>
        <v>220</v>
      </c>
      <c r="D54" s="187">
        <v>220</v>
      </c>
      <c r="E54" s="187"/>
      <c r="F54" s="40"/>
      <c r="G54" s="40"/>
      <c r="H54" s="39"/>
      <c r="I54" s="236"/>
      <c r="J54" s="236"/>
    </row>
    <row r="55" spans="1:10" ht="12.95" customHeight="1" thickBot="1" x14ac:dyDescent="0.3">
      <c r="A55" s="234"/>
      <c r="B55" s="85">
        <v>2027</v>
      </c>
      <c r="C55" s="188">
        <f t="shared" si="0"/>
        <v>20</v>
      </c>
      <c r="D55" s="188">
        <v>20</v>
      </c>
      <c r="E55" s="188"/>
      <c r="F55" s="42"/>
      <c r="G55" s="42"/>
      <c r="H55" s="41"/>
      <c r="I55" s="237"/>
      <c r="J55" s="237"/>
    </row>
    <row r="56" spans="1:10" ht="0.75" customHeight="1" thickTop="1" x14ac:dyDescent="0.25">
      <c r="A56" s="232"/>
      <c r="B56" s="34"/>
      <c r="C56" s="188">
        <f t="shared" si="0"/>
        <v>0</v>
      </c>
      <c r="D56" s="185"/>
      <c r="E56" s="185"/>
      <c r="F56" s="38"/>
      <c r="G56" s="38"/>
      <c r="H56" s="37"/>
      <c r="I56" s="235"/>
      <c r="J56" s="235"/>
    </row>
    <row r="57" spans="1:10" ht="1.5" hidden="1" customHeight="1" thickBot="1" x14ac:dyDescent="0.3">
      <c r="A57" s="233"/>
      <c r="B57" s="86"/>
      <c r="C57" s="188">
        <f t="shared" si="0"/>
        <v>0</v>
      </c>
      <c r="D57" s="187"/>
      <c r="E57" s="187"/>
      <c r="F57" s="40"/>
      <c r="G57" s="40"/>
      <c r="H57" s="39"/>
      <c r="I57" s="236"/>
      <c r="J57" s="236"/>
    </row>
    <row r="58" spans="1:10" ht="0.75" customHeight="1" x14ac:dyDescent="0.25">
      <c r="A58" s="234"/>
      <c r="B58" s="85"/>
      <c r="C58" s="188">
        <f t="shared" si="0"/>
        <v>0</v>
      </c>
      <c r="D58" s="187"/>
      <c r="E58" s="187"/>
      <c r="F58" s="40"/>
      <c r="G58" s="40"/>
      <c r="H58" s="39"/>
      <c r="I58" s="237"/>
      <c r="J58" s="237"/>
    </row>
    <row r="59" spans="1:10" ht="20.25" customHeight="1" x14ac:dyDescent="0.25">
      <c r="A59" s="232" t="s">
        <v>63</v>
      </c>
      <c r="B59" s="151">
        <v>2025</v>
      </c>
      <c r="C59" s="188">
        <f>SUM(D59:G59)</f>
        <v>813.55600000000004</v>
      </c>
      <c r="D59" s="187">
        <v>81.355999999999995</v>
      </c>
      <c r="E59" s="187">
        <v>732.2</v>
      </c>
      <c r="F59" s="40"/>
      <c r="G59" s="40"/>
      <c r="H59" s="39"/>
      <c r="I59" s="235" t="s">
        <v>43</v>
      </c>
      <c r="J59" s="235" t="s">
        <v>43</v>
      </c>
    </row>
    <row r="60" spans="1:10" ht="15.75" customHeight="1" x14ac:dyDescent="0.25">
      <c r="A60" s="301"/>
      <c r="B60" s="151">
        <v>2026</v>
      </c>
      <c r="C60" s="188">
        <f t="shared" si="0"/>
        <v>0</v>
      </c>
      <c r="D60" s="187"/>
      <c r="E60" s="187"/>
      <c r="F60" s="40"/>
      <c r="G60" s="40"/>
      <c r="H60" s="39"/>
      <c r="I60" s="275"/>
      <c r="J60" s="275"/>
    </row>
    <row r="61" spans="1:10" ht="27.75" customHeight="1" x14ac:dyDescent="0.25">
      <c r="A61" s="302"/>
      <c r="B61" s="151">
        <v>2027</v>
      </c>
      <c r="C61" s="188">
        <f t="shared" si="0"/>
        <v>0</v>
      </c>
      <c r="D61" s="187"/>
      <c r="E61" s="187"/>
      <c r="F61" s="40"/>
      <c r="G61" s="40"/>
      <c r="H61" s="39"/>
      <c r="I61" s="304"/>
      <c r="J61" s="304"/>
    </row>
    <row r="62" spans="1:10" s="32" customFormat="1" ht="12.75" customHeight="1" x14ac:dyDescent="0.25">
      <c r="A62" s="244" t="s">
        <v>27</v>
      </c>
      <c r="B62" s="150">
        <v>2025</v>
      </c>
      <c r="C62" s="190">
        <f>SUM(D62:G62)</f>
        <v>1073.8869500000001</v>
      </c>
      <c r="D62" s="190">
        <f>D47+D50+D53+D59</f>
        <v>341.68695000000002</v>
      </c>
      <c r="E62" s="190">
        <f>E47+E50+E53+E59</f>
        <v>732.2</v>
      </c>
      <c r="F62" s="40"/>
      <c r="G62" s="40"/>
      <c r="H62" s="46"/>
      <c r="I62" s="235" t="s">
        <v>43</v>
      </c>
      <c r="J62" s="235" t="s">
        <v>43</v>
      </c>
    </row>
    <row r="63" spans="1:10" s="32" customFormat="1" ht="12.75" customHeight="1" x14ac:dyDescent="0.25">
      <c r="A63" s="245"/>
      <c r="B63" s="86">
        <v>2026</v>
      </c>
      <c r="C63" s="190">
        <f t="shared" ref="C63:C64" si="7">SUM(D63:G63)</f>
        <v>220</v>
      </c>
      <c r="D63" s="190">
        <f>D48+D51+D54</f>
        <v>220</v>
      </c>
      <c r="E63" s="190">
        <f>E48+E51+E54+E57</f>
        <v>0</v>
      </c>
      <c r="F63" s="40"/>
      <c r="G63" s="40"/>
      <c r="H63" s="46"/>
      <c r="I63" s="236"/>
      <c r="J63" s="236"/>
    </row>
    <row r="64" spans="1:10" s="32" customFormat="1" ht="15" customHeight="1" x14ac:dyDescent="0.25">
      <c r="A64" s="246"/>
      <c r="B64" s="85">
        <v>2027</v>
      </c>
      <c r="C64" s="190">
        <f t="shared" si="7"/>
        <v>20</v>
      </c>
      <c r="D64" s="190">
        <f>D49+D52+D55</f>
        <v>20</v>
      </c>
      <c r="E64" s="190">
        <f>E49+E52+E55</f>
        <v>0</v>
      </c>
      <c r="F64" s="40"/>
      <c r="G64" s="40"/>
      <c r="H64" s="46"/>
      <c r="I64" s="237"/>
      <c r="J64" s="237"/>
    </row>
    <row r="65" spans="1:10" ht="57.75" customHeight="1" thickBot="1" x14ac:dyDescent="0.3">
      <c r="A65" s="138" t="s">
        <v>72</v>
      </c>
      <c r="B65" s="139"/>
      <c r="C65" s="198"/>
      <c r="D65" s="198"/>
      <c r="E65" s="198"/>
      <c r="F65" s="141"/>
      <c r="G65" s="141"/>
      <c r="H65" s="140"/>
      <c r="I65" s="142"/>
      <c r="J65" s="142"/>
    </row>
    <row r="66" spans="1:10" ht="12.95" customHeight="1" thickTop="1" x14ac:dyDescent="0.25">
      <c r="A66" s="259" t="s">
        <v>28</v>
      </c>
      <c r="B66" s="154">
        <v>2025</v>
      </c>
      <c r="C66" s="183">
        <f t="shared" si="0"/>
        <v>200</v>
      </c>
      <c r="D66" s="183">
        <v>200</v>
      </c>
      <c r="E66" s="183"/>
      <c r="F66" s="156"/>
      <c r="G66" s="156"/>
      <c r="H66" s="155"/>
      <c r="I66" s="256" t="s">
        <v>43</v>
      </c>
      <c r="J66" s="256" t="s">
        <v>43</v>
      </c>
    </row>
    <row r="67" spans="1:10" ht="12.95" customHeight="1" x14ac:dyDescent="0.25">
      <c r="A67" s="260"/>
      <c r="B67" s="157">
        <v>2026</v>
      </c>
      <c r="C67" s="181">
        <f t="shared" si="0"/>
        <v>150</v>
      </c>
      <c r="D67" s="181">
        <v>150</v>
      </c>
      <c r="E67" s="181"/>
      <c r="F67" s="159"/>
      <c r="G67" s="159"/>
      <c r="H67" s="158"/>
      <c r="I67" s="257"/>
      <c r="J67" s="257"/>
    </row>
    <row r="68" spans="1:10" ht="12.95" customHeight="1" thickBot="1" x14ac:dyDescent="0.3">
      <c r="A68" s="261"/>
      <c r="B68" s="160">
        <v>2027</v>
      </c>
      <c r="C68" s="184">
        <f t="shared" si="0"/>
        <v>250</v>
      </c>
      <c r="D68" s="184">
        <v>250</v>
      </c>
      <c r="E68" s="184"/>
      <c r="F68" s="162"/>
      <c r="G68" s="162"/>
      <c r="H68" s="161"/>
      <c r="I68" s="258"/>
      <c r="J68" s="258"/>
    </row>
    <row r="69" spans="1:10" ht="6" customHeight="1" thickTop="1" thickBot="1" x14ac:dyDescent="0.3">
      <c r="A69" s="259"/>
      <c r="B69" s="154"/>
      <c r="C69" s="183"/>
      <c r="D69" s="183"/>
      <c r="E69" s="183"/>
      <c r="F69" s="156"/>
      <c r="G69" s="156"/>
      <c r="H69" s="155"/>
      <c r="I69" s="256"/>
      <c r="J69" s="256"/>
    </row>
    <row r="70" spans="1:10" ht="12.75" hidden="1" customHeight="1" thickBot="1" x14ac:dyDescent="0.3">
      <c r="A70" s="260"/>
      <c r="B70" s="157"/>
      <c r="C70" s="181"/>
      <c r="D70" s="181"/>
      <c r="E70" s="181"/>
      <c r="F70" s="159"/>
      <c r="G70" s="159"/>
      <c r="H70" s="158"/>
      <c r="I70" s="257"/>
      <c r="J70" s="257"/>
    </row>
    <row r="71" spans="1:10" ht="15.75" hidden="1" customHeight="1" thickBot="1" x14ac:dyDescent="0.3">
      <c r="A71" s="261"/>
      <c r="B71" s="160"/>
      <c r="C71" s="184"/>
      <c r="D71" s="184"/>
      <c r="E71" s="184"/>
      <c r="F71" s="162"/>
      <c r="G71" s="162"/>
      <c r="H71" s="161"/>
      <c r="I71" s="258"/>
      <c r="J71" s="258"/>
    </row>
    <row r="72" spans="1:10" ht="12.95" customHeight="1" thickTop="1" x14ac:dyDescent="0.25">
      <c r="A72" s="259" t="s">
        <v>29</v>
      </c>
      <c r="B72" s="154">
        <v>2025</v>
      </c>
      <c r="C72" s="183">
        <f t="shared" si="0"/>
        <v>1262.51728</v>
      </c>
      <c r="D72" s="183">
        <v>1262.51728</v>
      </c>
      <c r="E72" s="183"/>
      <c r="F72" s="156"/>
      <c r="G72" s="156"/>
      <c r="H72" s="155"/>
      <c r="I72" s="256" t="s">
        <v>43</v>
      </c>
      <c r="J72" s="256" t="s">
        <v>43</v>
      </c>
    </row>
    <row r="73" spans="1:10" ht="12.95" customHeight="1" x14ac:dyDescent="0.25">
      <c r="A73" s="260"/>
      <c r="B73" s="157">
        <v>2026</v>
      </c>
      <c r="C73" s="181">
        <f t="shared" si="0"/>
        <v>1000</v>
      </c>
      <c r="D73" s="181">
        <v>1000</v>
      </c>
      <c r="E73" s="181"/>
      <c r="F73" s="159"/>
      <c r="G73" s="159"/>
      <c r="H73" s="158"/>
      <c r="I73" s="257"/>
      <c r="J73" s="257"/>
    </row>
    <row r="74" spans="1:10" ht="16.5" customHeight="1" thickBot="1" x14ac:dyDescent="0.3">
      <c r="A74" s="261"/>
      <c r="B74" s="160">
        <v>2027</v>
      </c>
      <c r="C74" s="184">
        <f t="shared" si="0"/>
        <v>1671.2</v>
      </c>
      <c r="D74" s="184">
        <v>1671.2</v>
      </c>
      <c r="E74" s="184"/>
      <c r="F74" s="162"/>
      <c r="G74" s="162"/>
      <c r="H74" s="161"/>
      <c r="I74" s="258"/>
      <c r="J74" s="258"/>
    </row>
    <row r="75" spans="1:10" ht="12.95" customHeight="1" thickTop="1" x14ac:dyDescent="0.25">
      <c r="A75" s="259" t="s">
        <v>62</v>
      </c>
      <c r="B75" s="154">
        <v>2025</v>
      </c>
      <c r="C75" s="183">
        <f t="shared" ref="C75:C77" si="8">SUM(D75:G75)</f>
        <v>603.4</v>
      </c>
      <c r="D75" s="183">
        <v>603.4</v>
      </c>
      <c r="E75" s="183"/>
      <c r="F75" s="156"/>
      <c r="G75" s="156"/>
      <c r="H75" s="155"/>
      <c r="I75" s="256" t="s">
        <v>43</v>
      </c>
      <c r="J75" s="256" t="s">
        <v>43</v>
      </c>
    </row>
    <row r="76" spans="1:10" ht="12.95" customHeight="1" x14ac:dyDescent="0.25">
      <c r="A76" s="260"/>
      <c r="B76" s="157">
        <v>2026</v>
      </c>
      <c r="C76" s="181">
        <f t="shared" si="8"/>
        <v>697.3</v>
      </c>
      <c r="D76" s="181">
        <v>697.3</v>
      </c>
      <c r="E76" s="181"/>
      <c r="F76" s="159"/>
      <c r="G76" s="159"/>
      <c r="H76" s="158"/>
      <c r="I76" s="257"/>
      <c r="J76" s="257"/>
    </row>
    <row r="77" spans="1:10" ht="15.75" customHeight="1" x14ac:dyDescent="0.25">
      <c r="A77" s="261"/>
      <c r="B77" s="160">
        <v>2027</v>
      </c>
      <c r="C77" s="184">
        <f t="shared" si="8"/>
        <v>0</v>
      </c>
      <c r="D77" s="184">
        <v>0</v>
      </c>
      <c r="E77" s="184"/>
      <c r="F77" s="162"/>
      <c r="G77" s="162"/>
      <c r="H77" s="161"/>
      <c r="I77" s="258"/>
      <c r="J77" s="258"/>
    </row>
    <row r="78" spans="1:10" ht="15.75" customHeight="1" x14ac:dyDescent="0.25">
      <c r="A78" s="259" t="s">
        <v>63</v>
      </c>
      <c r="B78" s="157">
        <v>2025</v>
      </c>
      <c r="C78" s="184">
        <f>D78+E78</f>
        <v>1574.1512499999999</v>
      </c>
      <c r="D78" s="184">
        <v>566.05124999999998</v>
      </c>
      <c r="E78" s="184">
        <v>1008.1</v>
      </c>
      <c r="F78" s="162"/>
      <c r="G78" s="162"/>
      <c r="H78" s="161"/>
      <c r="I78" s="256" t="s">
        <v>43</v>
      </c>
      <c r="J78" s="256" t="s">
        <v>43</v>
      </c>
    </row>
    <row r="79" spans="1:10" ht="15.75" customHeight="1" x14ac:dyDescent="0.25">
      <c r="A79" s="297"/>
      <c r="B79" s="157">
        <v>2026</v>
      </c>
      <c r="C79" s="184">
        <v>0</v>
      </c>
      <c r="D79" s="184">
        <v>0</v>
      </c>
      <c r="E79" s="184"/>
      <c r="F79" s="162"/>
      <c r="G79" s="162"/>
      <c r="H79" s="161"/>
      <c r="I79" s="299"/>
      <c r="J79" s="299"/>
    </row>
    <row r="80" spans="1:10" ht="15.75" customHeight="1" x14ac:dyDescent="0.25">
      <c r="A80" s="298"/>
      <c r="B80" s="157">
        <v>2027</v>
      </c>
      <c r="C80" s="184">
        <v>0</v>
      </c>
      <c r="D80" s="184">
        <v>0</v>
      </c>
      <c r="E80" s="184"/>
      <c r="F80" s="162"/>
      <c r="G80" s="162"/>
      <c r="H80" s="161"/>
      <c r="I80" s="300"/>
      <c r="J80" s="300"/>
    </row>
    <row r="81" spans="1:10" ht="35.25" customHeight="1" x14ac:dyDescent="0.25">
      <c r="A81" s="305" t="s">
        <v>30</v>
      </c>
      <c r="B81" s="163">
        <v>2025</v>
      </c>
      <c r="C81" s="222">
        <f t="shared" ref="C81:C85" si="9">SUM(D81:G81)</f>
        <v>3640.06853</v>
      </c>
      <c r="D81" s="222">
        <f>D66+D72+D75+D78</f>
        <v>2631.9685300000001</v>
      </c>
      <c r="E81" s="222">
        <f>E66+E72+E75+E78</f>
        <v>1008.1</v>
      </c>
      <c r="F81" s="159"/>
      <c r="G81" s="159"/>
      <c r="H81" s="164"/>
      <c r="I81" s="256" t="s">
        <v>43</v>
      </c>
      <c r="J81" s="256" t="s">
        <v>43</v>
      </c>
    </row>
    <row r="82" spans="1:10" ht="4.5" hidden="1" customHeight="1" x14ac:dyDescent="0.25">
      <c r="A82" s="306"/>
      <c r="B82" s="157">
        <v>2026</v>
      </c>
      <c r="C82" s="222" t="e">
        <f t="shared" si="9"/>
        <v>#REF!</v>
      </c>
      <c r="D82" s="222">
        <f>D67+D73+D76</f>
        <v>1847.3</v>
      </c>
      <c r="E82" s="222" t="e">
        <f>E55+#REF!+E58+E64+E67+E70+E73+E76</f>
        <v>#REF!</v>
      </c>
      <c r="F82" s="159"/>
      <c r="G82" s="159"/>
      <c r="H82" s="164"/>
      <c r="I82" s="257"/>
      <c r="J82" s="257"/>
    </row>
    <row r="83" spans="1:10" ht="14.25" hidden="1" customHeight="1" x14ac:dyDescent="0.25">
      <c r="A83" s="306"/>
      <c r="B83" s="160">
        <v>2027</v>
      </c>
      <c r="C83" s="222" t="e">
        <f t="shared" si="9"/>
        <v>#REF!</v>
      </c>
      <c r="D83" s="222">
        <f>D68+D74+D77</f>
        <v>1921.2</v>
      </c>
      <c r="E83" s="222" t="e">
        <f>#REF!+E56+E62+E65+E68+E71+E74</f>
        <v>#REF!</v>
      </c>
      <c r="F83" s="159"/>
      <c r="G83" s="159"/>
      <c r="H83" s="164"/>
      <c r="I83" s="258"/>
      <c r="J83" s="257"/>
    </row>
    <row r="84" spans="1:10" ht="14.25" customHeight="1" x14ac:dyDescent="0.25">
      <c r="A84" s="306"/>
      <c r="B84" s="160">
        <v>2026</v>
      </c>
      <c r="C84" s="222">
        <f t="shared" si="9"/>
        <v>1847.3</v>
      </c>
      <c r="D84" s="222">
        <f>D67+D73+D76</f>
        <v>1847.3</v>
      </c>
      <c r="E84" s="222">
        <f>E67+E73+E76</f>
        <v>0</v>
      </c>
      <c r="F84" s="159"/>
      <c r="G84" s="159"/>
      <c r="H84" s="164"/>
      <c r="I84" s="165"/>
      <c r="J84" s="258"/>
    </row>
    <row r="85" spans="1:10" ht="14.25" customHeight="1" x14ac:dyDescent="0.25">
      <c r="A85" s="307"/>
      <c r="B85" s="160">
        <v>2027</v>
      </c>
      <c r="C85" s="222">
        <f t="shared" si="9"/>
        <v>1921.2</v>
      </c>
      <c r="D85" s="222">
        <f>D68+D74+D77</f>
        <v>1921.2</v>
      </c>
      <c r="E85" s="222">
        <f>E68+E74+E77</f>
        <v>0</v>
      </c>
      <c r="F85" s="159"/>
      <c r="G85" s="159"/>
      <c r="H85" s="164"/>
      <c r="I85" s="165"/>
      <c r="J85" s="166"/>
    </row>
    <row r="86" spans="1:10" hidden="1" x14ac:dyDescent="0.25">
      <c r="A86" s="110" t="s">
        <v>16</v>
      </c>
      <c r="B86" s="75"/>
      <c r="C86" s="199"/>
      <c r="D86" s="199"/>
      <c r="E86" s="199"/>
      <c r="F86" s="75"/>
      <c r="G86" s="76"/>
      <c r="H86" s="76"/>
      <c r="I86" s="75"/>
      <c r="J86" s="75"/>
    </row>
    <row r="87" spans="1:10" hidden="1" x14ac:dyDescent="0.25">
      <c r="A87" s="110" t="s">
        <v>19</v>
      </c>
      <c r="B87" s="75"/>
      <c r="C87" s="199"/>
      <c r="D87" s="199"/>
      <c r="E87" s="199"/>
      <c r="F87" s="75"/>
      <c r="G87" s="76"/>
      <c r="H87" s="76"/>
      <c r="I87" s="75"/>
      <c r="J87" s="75"/>
    </row>
    <row r="88" spans="1:10" ht="57.75" thickBot="1" x14ac:dyDescent="0.3">
      <c r="A88" s="23" t="s">
        <v>31</v>
      </c>
      <c r="B88" s="35"/>
      <c r="C88" s="182"/>
      <c r="D88" s="182"/>
      <c r="E88" s="182"/>
      <c r="F88" s="52"/>
      <c r="G88" s="52"/>
      <c r="H88" s="50"/>
      <c r="I88" s="21"/>
      <c r="J88" s="21"/>
    </row>
    <row r="89" spans="1:10" ht="12.95" customHeight="1" thickTop="1" x14ac:dyDescent="0.25">
      <c r="A89" s="241" t="s">
        <v>32</v>
      </c>
      <c r="B89" s="34">
        <v>2025</v>
      </c>
      <c r="C89" s="185">
        <f t="shared" si="0"/>
        <v>243</v>
      </c>
      <c r="D89" s="185">
        <v>243</v>
      </c>
      <c r="E89" s="185"/>
      <c r="F89" s="38"/>
      <c r="G89" s="38"/>
      <c r="H89" s="37"/>
      <c r="I89" s="235" t="s">
        <v>43</v>
      </c>
      <c r="J89" s="235" t="s">
        <v>43</v>
      </c>
    </row>
    <row r="90" spans="1:10" ht="12.95" customHeight="1" x14ac:dyDescent="0.25">
      <c r="A90" s="242"/>
      <c r="B90" s="86">
        <v>2026</v>
      </c>
      <c r="C90" s="187">
        <f t="shared" si="0"/>
        <v>0</v>
      </c>
      <c r="D90" s="187">
        <v>0</v>
      </c>
      <c r="E90" s="187"/>
      <c r="F90" s="40"/>
      <c r="G90" s="40"/>
      <c r="H90" s="39"/>
      <c r="I90" s="236"/>
      <c r="J90" s="236"/>
    </row>
    <row r="91" spans="1:10" ht="12.95" customHeight="1" thickBot="1" x14ac:dyDescent="0.3">
      <c r="A91" s="242"/>
      <c r="B91" s="85">
        <v>2027</v>
      </c>
      <c r="C91" s="188">
        <f t="shared" si="0"/>
        <v>100</v>
      </c>
      <c r="D91" s="188">
        <v>100</v>
      </c>
      <c r="E91" s="188"/>
      <c r="F91" s="42"/>
      <c r="G91" s="42"/>
      <c r="H91" s="41"/>
      <c r="I91" s="236"/>
      <c r="J91" s="236"/>
    </row>
    <row r="92" spans="1:10" ht="12.95" customHeight="1" x14ac:dyDescent="0.25">
      <c r="A92" s="268" t="s">
        <v>67</v>
      </c>
      <c r="B92" s="173">
        <v>2025</v>
      </c>
      <c r="C92" s="200">
        <v>150</v>
      </c>
      <c r="D92" s="200">
        <v>150</v>
      </c>
      <c r="E92" s="200"/>
      <c r="F92" s="175"/>
      <c r="G92" s="175"/>
      <c r="H92" s="174"/>
      <c r="I92" s="274" t="s">
        <v>43</v>
      </c>
      <c r="J92" s="277" t="s">
        <v>43</v>
      </c>
    </row>
    <row r="93" spans="1:10" ht="12.95" customHeight="1" x14ac:dyDescent="0.25">
      <c r="A93" s="269"/>
      <c r="B93" s="152">
        <v>2026</v>
      </c>
      <c r="C93" s="187">
        <v>0</v>
      </c>
      <c r="D93" s="187">
        <v>0</v>
      </c>
      <c r="E93" s="187">
        <v>0</v>
      </c>
      <c r="F93" s="40"/>
      <c r="G93" s="40"/>
      <c r="H93" s="39"/>
      <c r="I93" s="275"/>
      <c r="J93" s="278"/>
    </row>
    <row r="94" spans="1:10" ht="41.25" customHeight="1" thickBot="1" x14ac:dyDescent="0.3">
      <c r="A94" s="270"/>
      <c r="B94" s="134">
        <v>2027</v>
      </c>
      <c r="C94" s="192">
        <v>0</v>
      </c>
      <c r="D94" s="192">
        <v>0</v>
      </c>
      <c r="E94" s="192">
        <v>0</v>
      </c>
      <c r="F94" s="176"/>
      <c r="G94" s="176"/>
      <c r="H94" s="105"/>
      <c r="I94" s="276"/>
      <c r="J94" s="279"/>
    </row>
    <row r="95" spans="1:10" ht="12.95" customHeight="1" x14ac:dyDescent="0.25">
      <c r="A95" s="242" t="s">
        <v>33</v>
      </c>
      <c r="B95" s="153">
        <v>2025</v>
      </c>
      <c r="C95" s="201">
        <f>SUM(D95:G95)</f>
        <v>800</v>
      </c>
      <c r="D95" s="201">
        <v>800</v>
      </c>
      <c r="E95" s="201"/>
      <c r="F95" s="107"/>
      <c r="G95" s="107"/>
      <c r="H95" s="68"/>
      <c r="I95" s="236" t="s">
        <v>43</v>
      </c>
      <c r="J95" s="236" t="s">
        <v>43</v>
      </c>
    </row>
    <row r="96" spans="1:10" ht="16.5" customHeight="1" x14ac:dyDescent="0.25">
      <c r="A96" s="242"/>
      <c r="B96" s="86">
        <v>2026</v>
      </c>
      <c r="C96" s="187">
        <f t="shared" si="0"/>
        <v>100</v>
      </c>
      <c r="D96" s="187">
        <v>100</v>
      </c>
      <c r="E96" s="187"/>
      <c r="F96" s="40"/>
      <c r="G96" s="40"/>
      <c r="H96" s="39"/>
      <c r="I96" s="236"/>
      <c r="J96" s="236"/>
    </row>
    <row r="97" spans="1:10" ht="12.95" customHeight="1" thickBot="1" x14ac:dyDescent="0.3">
      <c r="A97" s="243"/>
      <c r="B97" s="85">
        <v>2027</v>
      </c>
      <c r="C97" s="188">
        <f t="shared" si="0"/>
        <v>100</v>
      </c>
      <c r="D97" s="188">
        <v>100</v>
      </c>
      <c r="E97" s="188"/>
      <c r="F97" s="42"/>
      <c r="G97" s="42"/>
      <c r="H97" s="41"/>
      <c r="I97" s="237"/>
      <c r="J97" s="237"/>
    </row>
    <row r="98" spans="1:10" ht="12.95" customHeight="1" thickTop="1" x14ac:dyDescent="0.25">
      <c r="A98" s="238" t="s">
        <v>34</v>
      </c>
      <c r="B98" s="34">
        <v>2025</v>
      </c>
      <c r="C98" s="185">
        <f>SUM(D98:G98)</f>
        <v>263.78399999999999</v>
      </c>
      <c r="D98" s="185">
        <v>263.78399999999999</v>
      </c>
      <c r="E98" s="185"/>
      <c r="F98" s="43"/>
      <c r="G98" s="43"/>
      <c r="H98" s="37"/>
      <c r="I98" s="235" t="s">
        <v>43</v>
      </c>
      <c r="J98" s="235" t="s">
        <v>43</v>
      </c>
    </row>
    <row r="99" spans="1:10" ht="15.75" customHeight="1" x14ac:dyDescent="0.25">
      <c r="A99" s="239"/>
      <c r="B99" s="86">
        <v>2026</v>
      </c>
      <c r="C99" s="187">
        <f t="shared" ref="C99:C100" si="10">SUM(D99:G99)</f>
        <v>70</v>
      </c>
      <c r="D99" s="187">
        <v>70</v>
      </c>
      <c r="E99" s="187"/>
      <c r="F99" s="44"/>
      <c r="G99" s="44"/>
      <c r="H99" s="39"/>
      <c r="I99" s="236"/>
      <c r="J99" s="236"/>
    </row>
    <row r="100" spans="1:10" ht="12.95" customHeight="1" thickBot="1" x14ac:dyDescent="0.3">
      <c r="A100" s="240"/>
      <c r="B100" s="85">
        <v>2027</v>
      </c>
      <c r="C100" s="187">
        <f t="shared" si="10"/>
        <v>70</v>
      </c>
      <c r="D100" s="187">
        <v>70</v>
      </c>
      <c r="E100" s="187"/>
      <c r="F100" s="44"/>
      <c r="G100" s="44"/>
      <c r="H100" s="39"/>
      <c r="I100" s="237"/>
      <c r="J100" s="237"/>
    </row>
    <row r="101" spans="1:10" ht="12.95" customHeight="1" thickTop="1" x14ac:dyDescent="0.25">
      <c r="A101" s="238" t="s">
        <v>24</v>
      </c>
      <c r="B101" s="34">
        <v>2025</v>
      </c>
      <c r="C101" s="185">
        <f>SUM(D101:G101)</f>
        <v>711.24800000000005</v>
      </c>
      <c r="D101" s="185">
        <v>111.248</v>
      </c>
      <c r="E101" s="185">
        <v>600</v>
      </c>
      <c r="F101" s="43"/>
      <c r="G101" s="43"/>
      <c r="H101" s="37"/>
      <c r="I101" s="235" t="s">
        <v>43</v>
      </c>
      <c r="J101" s="235" t="s">
        <v>43</v>
      </c>
    </row>
    <row r="102" spans="1:10" ht="12.95" customHeight="1" x14ac:dyDescent="0.25">
      <c r="A102" s="239"/>
      <c r="B102" s="86">
        <v>2026</v>
      </c>
      <c r="C102" s="187">
        <f>SUM(D102:G102)</f>
        <v>0</v>
      </c>
      <c r="D102" s="187">
        <v>0</v>
      </c>
      <c r="E102" s="187"/>
      <c r="F102" s="44"/>
      <c r="G102" s="44"/>
      <c r="H102" s="39"/>
      <c r="I102" s="236"/>
      <c r="J102" s="236"/>
    </row>
    <row r="103" spans="1:10" ht="12.95" customHeight="1" thickBot="1" x14ac:dyDescent="0.3">
      <c r="A103" s="240"/>
      <c r="B103" s="85">
        <v>2027</v>
      </c>
      <c r="C103" s="188">
        <f t="shared" si="0"/>
        <v>0</v>
      </c>
      <c r="D103" s="188">
        <v>0</v>
      </c>
      <c r="E103" s="188"/>
      <c r="F103" s="45"/>
      <c r="G103" s="45"/>
      <c r="H103" s="41"/>
      <c r="I103" s="237"/>
      <c r="J103" s="237"/>
    </row>
    <row r="104" spans="1:10" ht="12.95" customHeight="1" thickTop="1" x14ac:dyDescent="0.25">
      <c r="A104" s="238" t="s">
        <v>35</v>
      </c>
      <c r="B104" s="34">
        <v>2025</v>
      </c>
      <c r="C104" s="185">
        <f t="shared" si="0"/>
        <v>0</v>
      </c>
      <c r="D104" s="185"/>
      <c r="E104" s="185"/>
      <c r="F104" s="43"/>
      <c r="G104" s="43"/>
      <c r="H104" s="37"/>
      <c r="I104" s="235" t="s">
        <v>43</v>
      </c>
      <c r="J104" s="235" t="s">
        <v>43</v>
      </c>
    </row>
    <row r="105" spans="1:10" ht="12.95" customHeight="1" x14ac:dyDescent="0.25">
      <c r="A105" s="239"/>
      <c r="B105" s="86">
        <v>2026</v>
      </c>
      <c r="C105" s="187">
        <f t="shared" si="0"/>
        <v>0</v>
      </c>
      <c r="D105" s="187">
        <v>0</v>
      </c>
      <c r="E105" s="187"/>
      <c r="F105" s="44"/>
      <c r="G105" s="44"/>
      <c r="H105" s="39"/>
      <c r="I105" s="236"/>
      <c r="J105" s="236"/>
    </row>
    <row r="106" spans="1:10" ht="28.5" customHeight="1" thickBot="1" x14ac:dyDescent="0.3">
      <c r="A106" s="239"/>
      <c r="B106" s="85">
        <v>2027</v>
      </c>
      <c r="C106" s="192">
        <f>SUM(D106:G106)</f>
        <v>0</v>
      </c>
      <c r="D106" s="192">
        <v>0</v>
      </c>
      <c r="E106" s="192"/>
      <c r="F106" s="63"/>
      <c r="G106" s="63"/>
      <c r="H106" s="105"/>
      <c r="I106" s="237"/>
      <c r="J106" s="237"/>
    </row>
    <row r="107" spans="1:10" ht="12.95" customHeight="1" thickTop="1" x14ac:dyDescent="0.25">
      <c r="A107" s="235" t="s">
        <v>42</v>
      </c>
      <c r="B107" s="34">
        <v>2025</v>
      </c>
      <c r="C107" s="194">
        <f t="shared" si="0"/>
        <v>2168.0320000000002</v>
      </c>
      <c r="D107" s="201">
        <f>D89+D95+D98+D101+D104+D92</f>
        <v>1568.0320000000002</v>
      </c>
      <c r="E107" s="201">
        <f>E89+E95+E98+E101+E104</f>
        <v>600</v>
      </c>
      <c r="F107" s="104"/>
      <c r="G107" s="104"/>
      <c r="H107" s="68"/>
      <c r="I107" s="235" t="s">
        <v>43</v>
      </c>
      <c r="J107" s="235" t="s">
        <v>43</v>
      </c>
    </row>
    <row r="108" spans="1:10" ht="12.95" customHeight="1" x14ac:dyDescent="0.25">
      <c r="A108" s="236"/>
      <c r="B108" s="90">
        <v>2026</v>
      </c>
      <c r="C108" s="187">
        <f t="shared" si="0"/>
        <v>170</v>
      </c>
      <c r="D108" s="187">
        <f>D90+D96+D99+D102+D106</f>
        <v>170</v>
      </c>
      <c r="E108" s="187">
        <f>E90+E96+E99+E102+E105</f>
        <v>0</v>
      </c>
      <c r="F108" s="44"/>
      <c r="G108" s="44"/>
      <c r="H108" s="39"/>
      <c r="I108" s="236"/>
      <c r="J108" s="236"/>
    </row>
    <row r="109" spans="1:10" ht="12.95" customHeight="1" thickBot="1" x14ac:dyDescent="0.3">
      <c r="A109" s="237"/>
      <c r="B109" s="87">
        <v>2027</v>
      </c>
      <c r="C109" s="192">
        <f t="shared" si="0"/>
        <v>270</v>
      </c>
      <c r="D109" s="192">
        <f>D91+D97+D100+D103+D106</f>
        <v>270</v>
      </c>
      <c r="E109" s="192">
        <f>E91+E97+E100+E103+E106</f>
        <v>0</v>
      </c>
      <c r="F109" s="63"/>
      <c r="G109" s="63"/>
      <c r="H109" s="105"/>
      <c r="I109" s="237"/>
      <c r="J109" s="237"/>
    </row>
    <row r="110" spans="1:10" ht="15.75" customHeight="1" thickTop="1" x14ac:dyDescent="0.25">
      <c r="A110" s="289" t="s">
        <v>36</v>
      </c>
      <c r="B110" s="112">
        <v>2025</v>
      </c>
      <c r="C110" s="202">
        <f>SUM(D110:G110)</f>
        <v>13355.104170000001</v>
      </c>
      <c r="D110" s="203">
        <f>D36+D62+D81+D107</f>
        <v>9303.6041700000005</v>
      </c>
      <c r="E110" s="203">
        <f>E36+E62+E81+E101+E104</f>
        <v>4051.5</v>
      </c>
      <c r="F110" s="114"/>
      <c r="G110" s="114"/>
      <c r="H110" s="113"/>
      <c r="I110" s="290"/>
      <c r="J110" s="290"/>
    </row>
    <row r="111" spans="1:10" ht="0.75" hidden="1" customHeight="1" x14ac:dyDescent="0.25">
      <c r="A111" s="290"/>
      <c r="B111" s="115">
        <v>2026</v>
      </c>
      <c r="C111" s="202">
        <f t="shared" ref="C111:C114" si="11">SUM(D111:G111)</f>
        <v>0</v>
      </c>
      <c r="D111" s="204"/>
      <c r="E111" s="204"/>
      <c r="F111" s="116"/>
      <c r="G111" s="116"/>
      <c r="H111" s="111"/>
      <c r="I111" s="290"/>
      <c r="J111" s="290"/>
    </row>
    <row r="112" spans="1:10" ht="12.75" hidden="1" customHeight="1" x14ac:dyDescent="0.25">
      <c r="A112" s="290"/>
      <c r="B112" s="117">
        <v>2027</v>
      </c>
      <c r="C112" s="202">
        <f t="shared" si="11"/>
        <v>0</v>
      </c>
      <c r="D112" s="204"/>
      <c r="E112" s="204"/>
      <c r="F112" s="116"/>
      <c r="G112" s="116"/>
      <c r="H112" s="111"/>
      <c r="I112" s="291"/>
      <c r="J112" s="291"/>
    </row>
    <row r="113" spans="1:11" ht="17.25" customHeight="1" x14ac:dyDescent="0.25">
      <c r="A113" s="290"/>
      <c r="B113" s="117">
        <v>2026</v>
      </c>
      <c r="C113" s="204">
        <f t="shared" si="11"/>
        <v>6617.61</v>
      </c>
      <c r="D113" s="204">
        <f>D37+D63+D84+D108</f>
        <v>5494.8099999999995</v>
      </c>
      <c r="E113" s="204">
        <f>E37+E63+E84+E108</f>
        <v>1122.8</v>
      </c>
      <c r="F113" s="116"/>
      <c r="G113" s="116"/>
      <c r="H113" s="111"/>
      <c r="I113" s="118"/>
      <c r="J113" s="118"/>
    </row>
    <row r="114" spans="1:11" ht="19.5" customHeight="1" x14ac:dyDescent="0.25">
      <c r="A114" s="291"/>
      <c r="B114" s="117">
        <v>2027</v>
      </c>
      <c r="C114" s="202">
        <f t="shared" si="11"/>
        <v>6528.51</v>
      </c>
      <c r="D114" s="204">
        <f>D38+D64+D85+D109</f>
        <v>5405.71</v>
      </c>
      <c r="E114" s="204">
        <f>E38+E64+E85+E109</f>
        <v>1122.8</v>
      </c>
      <c r="F114" s="116"/>
      <c r="G114" s="116"/>
      <c r="H114" s="111"/>
      <c r="I114" s="118"/>
      <c r="J114" s="118"/>
    </row>
    <row r="115" spans="1:11" ht="12.75" customHeight="1" x14ac:dyDescent="0.25">
      <c r="A115" s="91"/>
      <c r="B115" s="87"/>
      <c r="C115" s="205"/>
      <c r="D115" s="205"/>
      <c r="E115" s="205"/>
      <c r="F115" s="73"/>
      <c r="G115" s="73"/>
      <c r="H115" s="72"/>
      <c r="I115" s="89"/>
      <c r="J115" s="89"/>
    </row>
    <row r="116" spans="1:11" ht="22.5" customHeight="1" x14ac:dyDescent="0.25">
      <c r="A116" s="144" t="s">
        <v>37</v>
      </c>
      <c r="B116" s="145"/>
      <c r="C116" s="206"/>
      <c r="D116" s="207"/>
      <c r="E116" s="207"/>
      <c r="F116" s="146"/>
      <c r="G116" s="146"/>
      <c r="H116" s="146"/>
      <c r="I116" s="147"/>
      <c r="J116" s="147"/>
    </row>
    <row r="117" spans="1:11" ht="45" customHeight="1" thickBot="1" x14ac:dyDescent="0.3">
      <c r="A117" s="148" t="s">
        <v>38</v>
      </c>
      <c r="B117" s="142"/>
      <c r="C117" s="206"/>
      <c r="D117" s="206"/>
      <c r="E117" s="206"/>
      <c r="F117" s="149"/>
      <c r="G117" s="149"/>
      <c r="H117" s="143"/>
      <c r="I117" s="142"/>
      <c r="J117" s="142"/>
    </row>
    <row r="118" spans="1:11" ht="12.75" customHeight="1" thickTop="1" x14ac:dyDescent="0.25">
      <c r="A118" s="267" t="s">
        <v>57</v>
      </c>
      <c r="B118" s="154">
        <v>2025</v>
      </c>
      <c r="C118" s="208">
        <f t="shared" ref="C118:C128" si="12">SUM(D118:G118)</f>
        <v>0</v>
      </c>
      <c r="D118" s="208"/>
      <c r="E118" s="208"/>
      <c r="F118" s="168"/>
      <c r="G118" s="168"/>
      <c r="H118" s="167"/>
      <c r="I118" s="308" t="s">
        <v>43</v>
      </c>
      <c r="J118" s="308" t="s">
        <v>43</v>
      </c>
    </row>
    <row r="119" spans="1:11" ht="12.75" customHeight="1" x14ac:dyDescent="0.25">
      <c r="A119" s="267"/>
      <c r="B119" s="157">
        <v>2026</v>
      </c>
      <c r="C119" s="209">
        <f t="shared" si="12"/>
        <v>0</v>
      </c>
      <c r="D119" s="209"/>
      <c r="E119" s="209"/>
      <c r="F119" s="170"/>
      <c r="G119" s="170"/>
      <c r="H119" s="169"/>
      <c r="I119" s="309"/>
      <c r="J119" s="309"/>
    </row>
    <row r="120" spans="1:11" ht="28.5" customHeight="1" thickBot="1" x14ac:dyDescent="0.3">
      <c r="A120" s="267"/>
      <c r="B120" s="160">
        <v>2027</v>
      </c>
      <c r="C120" s="209">
        <f t="shared" si="12"/>
        <v>1215.44444</v>
      </c>
      <c r="D120" s="209">
        <v>121.54443999999999</v>
      </c>
      <c r="E120" s="209">
        <v>1093.9000000000001</v>
      </c>
      <c r="F120" s="170"/>
      <c r="G120" s="170"/>
      <c r="H120" s="169"/>
      <c r="I120" s="310"/>
      <c r="J120" s="310"/>
    </row>
    <row r="121" spans="1:11" s="54" customFormat="1" ht="18" customHeight="1" thickTop="1" x14ac:dyDescent="0.25">
      <c r="A121" s="286" t="s">
        <v>18</v>
      </c>
      <c r="B121" s="34"/>
      <c r="C121" s="210"/>
      <c r="D121" s="210"/>
      <c r="E121" s="210"/>
      <c r="F121" s="77"/>
      <c r="G121" s="77"/>
      <c r="H121" s="70"/>
      <c r="I121" s="271"/>
      <c r="J121" s="271"/>
      <c r="K121" s="71"/>
    </row>
    <row r="122" spans="1:11" s="54" customFormat="1" ht="12.75" hidden="1" customHeight="1" x14ac:dyDescent="0.25">
      <c r="A122" s="287"/>
      <c r="B122" s="90">
        <v>2026</v>
      </c>
      <c r="C122" s="211">
        <f t="shared" si="12"/>
        <v>170</v>
      </c>
      <c r="D122" s="211">
        <f>D96+D99+D102+D105+D111+D119</f>
        <v>170</v>
      </c>
      <c r="E122" s="211">
        <f>E96+E99+E102+E105+E111+E119</f>
        <v>0</v>
      </c>
      <c r="F122" s="78"/>
      <c r="G122" s="78"/>
      <c r="H122" s="72"/>
      <c r="I122" s="272"/>
      <c r="J122" s="272"/>
      <c r="K122" s="71"/>
    </row>
    <row r="123" spans="1:11" s="54" customFormat="1" ht="36.75" hidden="1" customHeight="1" x14ac:dyDescent="0.25">
      <c r="A123" s="288"/>
      <c r="B123" s="87">
        <v>2027</v>
      </c>
      <c r="C123" s="211">
        <f t="shared" si="12"/>
        <v>1385.4444400000002</v>
      </c>
      <c r="D123" s="211">
        <f>D97+D100+D103+D106+D112+D120</f>
        <v>291.54444000000001</v>
      </c>
      <c r="E123" s="205">
        <f>E97+E103+E106+E120</f>
        <v>1093.9000000000001</v>
      </c>
      <c r="F123" s="78"/>
      <c r="G123" s="78"/>
      <c r="H123" s="72"/>
      <c r="I123" s="273"/>
      <c r="J123" s="273"/>
      <c r="K123" s="71"/>
    </row>
    <row r="124" spans="1:11" s="54" customFormat="1" ht="36.75" customHeight="1" x14ac:dyDescent="0.25">
      <c r="A124" s="223" t="s">
        <v>39</v>
      </c>
      <c r="B124" s="21"/>
      <c r="C124" s="182"/>
      <c r="D124" s="182"/>
      <c r="E124" s="182"/>
      <c r="F124" s="224"/>
      <c r="G124" s="224"/>
      <c r="H124" s="50"/>
      <c r="I124" s="35"/>
      <c r="J124" s="35"/>
      <c r="K124" s="71"/>
    </row>
    <row r="125" spans="1:11" s="54" customFormat="1" ht="28.5" customHeight="1" x14ac:dyDescent="0.25">
      <c r="A125" s="292" t="s">
        <v>68</v>
      </c>
      <c r="B125" s="172">
        <v>2025</v>
      </c>
      <c r="C125" s="209">
        <f t="shared" si="12"/>
        <v>80</v>
      </c>
      <c r="D125" s="186">
        <v>80</v>
      </c>
      <c r="E125" s="186">
        <v>0</v>
      </c>
      <c r="F125" s="228"/>
      <c r="G125" s="228"/>
      <c r="H125" s="158"/>
      <c r="I125" s="295" t="s">
        <v>43</v>
      </c>
      <c r="J125" s="295" t="s">
        <v>43</v>
      </c>
      <c r="K125" s="71"/>
    </row>
    <row r="126" spans="1:11" s="54" customFormat="1" ht="16.5" customHeight="1" x14ac:dyDescent="0.25">
      <c r="A126" s="293"/>
      <c r="B126" s="172">
        <v>2026</v>
      </c>
      <c r="C126" s="209">
        <f t="shared" si="12"/>
        <v>0</v>
      </c>
      <c r="D126" s="186">
        <v>0</v>
      </c>
      <c r="E126" s="186">
        <v>0</v>
      </c>
      <c r="F126" s="228"/>
      <c r="G126" s="228"/>
      <c r="H126" s="158"/>
      <c r="I126" s="296"/>
      <c r="J126" s="296"/>
      <c r="K126" s="71"/>
    </row>
    <row r="127" spans="1:11" s="54" customFormat="1" ht="34.5" hidden="1" customHeight="1" x14ac:dyDescent="0.25">
      <c r="A127" s="293"/>
      <c r="B127" s="172">
        <v>2027</v>
      </c>
      <c r="C127" s="186"/>
      <c r="D127" s="186"/>
      <c r="E127" s="186"/>
      <c r="F127" s="228"/>
      <c r="G127" s="228"/>
      <c r="H127" s="158"/>
      <c r="I127" s="296"/>
      <c r="J127" s="296"/>
      <c r="K127" s="71"/>
    </row>
    <row r="128" spans="1:11" s="54" customFormat="1" ht="22.5" customHeight="1" x14ac:dyDescent="0.25">
      <c r="A128" s="294"/>
      <c r="B128" s="171">
        <v>2027</v>
      </c>
      <c r="C128" s="209">
        <f t="shared" si="12"/>
        <v>0</v>
      </c>
      <c r="D128" s="229">
        <v>0</v>
      </c>
      <c r="E128" s="229">
        <v>0</v>
      </c>
      <c r="F128" s="230"/>
      <c r="G128" s="230"/>
      <c r="H128" s="231"/>
      <c r="I128" s="296"/>
      <c r="J128" s="296"/>
      <c r="K128" s="71"/>
    </row>
    <row r="129" spans="1:10" ht="39.75" customHeight="1" x14ac:dyDescent="0.25">
      <c r="A129" s="283" t="s">
        <v>40</v>
      </c>
      <c r="B129" s="171">
        <v>2025</v>
      </c>
      <c r="C129" s="225">
        <f t="shared" ref="C129:C131" si="13">SUM(D129:G129)</f>
        <v>264.89360999999997</v>
      </c>
      <c r="D129" s="225">
        <v>26.489370000000001</v>
      </c>
      <c r="E129" s="225">
        <v>238.40423999999999</v>
      </c>
      <c r="F129" s="226"/>
      <c r="G129" s="226"/>
      <c r="H129" s="227"/>
      <c r="I129" s="236" t="s">
        <v>43</v>
      </c>
      <c r="J129" s="236" t="s">
        <v>43</v>
      </c>
    </row>
    <row r="130" spans="1:10" x14ac:dyDescent="0.25">
      <c r="A130" s="284"/>
      <c r="B130" s="86">
        <v>2026</v>
      </c>
      <c r="C130" s="205">
        <f t="shared" si="13"/>
        <v>220.61476999999999</v>
      </c>
      <c r="D130" s="205">
        <v>22.06148</v>
      </c>
      <c r="E130" s="205">
        <v>198.55329</v>
      </c>
      <c r="F130" s="73"/>
      <c r="G130" s="73"/>
      <c r="H130" s="72"/>
      <c r="I130" s="236"/>
      <c r="J130" s="236"/>
    </row>
    <row r="131" spans="1:10" x14ac:dyDescent="0.25">
      <c r="A131" s="284"/>
      <c r="B131" s="85">
        <v>2027</v>
      </c>
      <c r="C131" s="205">
        <f t="shared" si="13"/>
        <v>243.12528</v>
      </c>
      <c r="D131" s="205">
        <v>19.450030000000002</v>
      </c>
      <c r="E131" s="205">
        <v>223.67525000000001</v>
      </c>
      <c r="F131" s="73"/>
      <c r="G131" s="73"/>
      <c r="H131" s="72"/>
      <c r="I131" s="237"/>
      <c r="J131" s="237"/>
    </row>
    <row r="132" spans="1:10" ht="15.75" thickBot="1" x14ac:dyDescent="0.3">
      <c r="A132" s="79"/>
      <c r="B132" s="80"/>
      <c r="C132" s="212"/>
      <c r="D132" s="212"/>
      <c r="E132" s="212"/>
      <c r="F132" s="82"/>
      <c r="G132" s="82"/>
      <c r="H132" s="81"/>
      <c r="I132" s="83"/>
      <c r="J132" s="84"/>
    </row>
    <row r="133" spans="1:10" ht="15.75" customHeight="1" thickTop="1" x14ac:dyDescent="0.25">
      <c r="A133" s="285" t="s">
        <v>51</v>
      </c>
      <c r="B133" s="34">
        <v>2025</v>
      </c>
      <c r="C133" s="185">
        <f t="shared" ref="C133:C141" si="14">SUM(D133:G133)</f>
        <v>0</v>
      </c>
      <c r="D133" s="185">
        <v>0</v>
      </c>
      <c r="E133" s="185">
        <v>0</v>
      </c>
      <c r="F133" s="43"/>
      <c r="G133" s="43"/>
      <c r="H133" s="37"/>
      <c r="I133" s="235" t="s">
        <v>43</v>
      </c>
      <c r="J133" s="235" t="s">
        <v>43</v>
      </c>
    </row>
    <row r="134" spans="1:10" x14ac:dyDescent="0.25">
      <c r="A134" s="285"/>
      <c r="B134" s="86">
        <v>2026</v>
      </c>
      <c r="C134" s="187">
        <f t="shared" si="14"/>
        <v>11116.67</v>
      </c>
      <c r="D134" s="187">
        <v>1111.67</v>
      </c>
      <c r="E134" s="187">
        <v>10005</v>
      </c>
      <c r="F134" s="44"/>
      <c r="G134" s="44"/>
      <c r="H134" s="39"/>
      <c r="I134" s="236"/>
      <c r="J134" s="236"/>
    </row>
    <row r="135" spans="1:10" ht="12.75" customHeight="1" x14ac:dyDescent="0.25">
      <c r="A135" s="285"/>
      <c r="B135" s="85">
        <v>2027</v>
      </c>
      <c r="C135" s="188">
        <f t="shared" si="14"/>
        <v>0</v>
      </c>
      <c r="D135" s="188"/>
      <c r="E135" s="188"/>
      <c r="F135" s="45"/>
      <c r="G135" s="45"/>
      <c r="H135" s="41"/>
      <c r="I135" s="237"/>
      <c r="J135" s="237"/>
    </row>
    <row r="136" spans="1:10" ht="12.75" customHeight="1" x14ac:dyDescent="0.25">
      <c r="A136" s="238" t="s">
        <v>65</v>
      </c>
      <c r="B136" s="151">
        <v>2025</v>
      </c>
      <c r="C136" s="188">
        <f t="shared" si="14"/>
        <v>3357.2957500000002</v>
      </c>
      <c r="D136" s="187">
        <v>814.87905000000001</v>
      </c>
      <c r="E136" s="187">
        <v>2542.4167000000002</v>
      </c>
      <c r="F136" s="44"/>
      <c r="G136" s="44"/>
      <c r="H136" s="39"/>
      <c r="I136" s="235" t="s">
        <v>43</v>
      </c>
      <c r="J136" s="235" t="s">
        <v>43</v>
      </c>
    </row>
    <row r="137" spans="1:10" ht="12.75" customHeight="1" x14ac:dyDescent="0.25">
      <c r="A137" s="303"/>
      <c r="B137" s="151">
        <v>2026</v>
      </c>
      <c r="C137" s="188">
        <f t="shared" si="14"/>
        <v>0</v>
      </c>
      <c r="D137" s="187"/>
      <c r="E137" s="187"/>
      <c r="F137" s="44"/>
      <c r="G137" s="44"/>
      <c r="H137" s="39"/>
      <c r="I137" s="275"/>
      <c r="J137" s="275"/>
    </row>
    <row r="138" spans="1:10" ht="12.75" customHeight="1" x14ac:dyDescent="0.25">
      <c r="A138" s="294"/>
      <c r="B138" s="151">
        <v>2027</v>
      </c>
      <c r="C138" s="188">
        <f t="shared" si="14"/>
        <v>0</v>
      </c>
      <c r="D138" s="187"/>
      <c r="E138" s="187"/>
      <c r="F138" s="44"/>
      <c r="G138" s="44"/>
      <c r="H138" s="39"/>
      <c r="I138" s="304"/>
      <c r="J138" s="304"/>
    </row>
    <row r="139" spans="1:10" ht="15.75" x14ac:dyDescent="0.25">
      <c r="A139" s="94" t="s">
        <v>41</v>
      </c>
      <c r="B139" s="95">
        <v>2025</v>
      </c>
      <c r="C139" s="213">
        <f>SUM(D139:G139)</f>
        <v>3702.1893600000003</v>
      </c>
      <c r="D139" s="213">
        <f>D118+D125+D129+D133+D136</f>
        <v>921.36842000000001</v>
      </c>
      <c r="E139" s="213">
        <f>E118+E129+E133+E136</f>
        <v>2780.8209400000001</v>
      </c>
      <c r="F139" s="97"/>
      <c r="G139" s="97"/>
      <c r="H139" s="96"/>
      <c r="I139" s="26"/>
      <c r="J139" s="88"/>
    </row>
    <row r="140" spans="1:10" s="71" customFormat="1" ht="15.75" x14ac:dyDescent="0.25">
      <c r="A140" s="94"/>
      <c r="B140" s="98">
        <v>2026</v>
      </c>
      <c r="C140" s="214">
        <f t="shared" si="14"/>
        <v>11337.28477</v>
      </c>
      <c r="D140" s="215">
        <f>D119+D130+D134</f>
        <v>1133.7314800000001</v>
      </c>
      <c r="E140" s="215">
        <f>E119+E130+E134</f>
        <v>10203.55329</v>
      </c>
      <c r="F140" s="101"/>
      <c r="G140" s="101"/>
      <c r="H140" s="100"/>
      <c r="I140" s="26"/>
      <c r="J140" s="27"/>
    </row>
    <row r="141" spans="1:10" s="71" customFormat="1" ht="15" customHeight="1" thickBot="1" x14ac:dyDescent="0.3">
      <c r="A141" s="102"/>
      <c r="B141" s="93">
        <v>2027</v>
      </c>
      <c r="C141" s="214">
        <f t="shared" si="14"/>
        <v>1458.5697200000002</v>
      </c>
      <c r="D141" s="214">
        <f>D120+D131+D135</f>
        <v>140.99447000000001</v>
      </c>
      <c r="E141" s="214">
        <f>E120+E131+E135</f>
        <v>1317.5752500000001</v>
      </c>
      <c r="F141" s="103"/>
      <c r="G141" s="103"/>
      <c r="H141" s="99"/>
      <c r="I141" s="26"/>
      <c r="J141" s="27"/>
    </row>
    <row r="142" spans="1:10" s="71" customFormat="1" ht="23.25" customHeight="1" thickTop="1" x14ac:dyDescent="0.25">
      <c r="A142" s="280" t="s">
        <v>52</v>
      </c>
      <c r="B142" s="119">
        <v>2025</v>
      </c>
      <c r="C142" s="216">
        <f>C139+C110</f>
        <v>17057.293530000003</v>
      </c>
      <c r="D142" s="216">
        <f>D139+D110</f>
        <v>10224.972590000001</v>
      </c>
      <c r="E142" s="216">
        <f>E139+E110</f>
        <v>6832.3209399999996</v>
      </c>
      <c r="F142" s="120"/>
      <c r="G142" s="120"/>
      <c r="H142" s="121"/>
      <c r="I142" s="122"/>
      <c r="J142" s="123"/>
    </row>
    <row r="143" spans="1:10" s="71" customFormat="1" ht="20.25" customHeight="1" x14ac:dyDescent="0.25">
      <c r="A143" s="281"/>
      <c r="B143" s="123">
        <v>2026</v>
      </c>
      <c r="C143" s="217">
        <f t="shared" ref="C143:E144" si="15">C140+C113</f>
        <v>17954.894769999999</v>
      </c>
      <c r="D143" s="217">
        <f t="shared" si="15"/>
        <v>6628.5414799999999</v>
      </c>
      <c r="E143" s="217">
        <f t="shared" si="15"/>
        <v>11326.353289999999</v>
      </c>
      <c r="F143" s="124"/>
      <c r="G143" s="124"/>
      <c r="H143" s="125"/>
      <c r="I143" s="122"/>
      <c r="J143" s="123"/>
    </row>
    <row r="144" spans="1:10" ht="15" customHeight="1" thickBot="1" x14ac:dyDescent="0.3">
      <c r="A144" s="282"/>
      <c r="B144" s="123">
        <v>2027</v>
      </c>
      <c r="C144" s="218">
        <f t="shared" si="15"/>
        <v>7987.0797200000006</v>
      </c>
      <c r="D144" s="218">
        <f t="shared" si="15"/>
        <v>5546.7044699999997</v>
      </c>
      <c r="E144" s="218">
        <f t="shared" si="15"/>
        <v>2440.3752500000001</v>
      </c>
      <c r="F144" s="126"/>
      <c r="G144" s="126"/>
      <c r="H144" s="127"/>
      <c r="I144" s="122"/>
      <c r="J144" s="123"/>
    </row>
    <row r="145" spans="1:10" ht="16.5" customHeight="1" x14ac:dyDescent="0.25">
      <c r="A145" s="2"/>
      <c r="B145" s="2"/>
      <c r="C145" s="219"/>
      <c r="D145" s="219"/>
      <c r="E145" s="219"/>
      <c r="F145" s="2"/>
      <c r="G145" s="2"/>
      <c r="H145" s="2"/>
      <c r="I145" s="2"/>
      <c r="J145" s="2"/>
    </row>
    <row r="146" spans="1:10" ht="15.75" x14ac:dyDescent="0.25">
      <c r="A146" s="3"/>
    </row>
    <row r="147" spans="1:10" ht="15.75" customHeight="1" x14ac:dyDescent="0.25">
      <c r="A147" s="4"/>
    </row>
    <row r="150" spans="1:10" x14ac:dyDescent="0.25">
      <c r="F150" t="s">
        <v>20</v>
      </c>
    </row>
  </sheetData>
  <mergeCells count="119">
    <mergeCell ref="A125:A128"/>
    <mergeCell ref="I125:I128"/>
    <mergeCell ref="J125:J128"/>
    <mergeCell ref="A78:A80"/>
    <mergeCell ref="I78:I80"/>
    <mergeCell ref="J78:J80"/>
    <mergeCell ref="A59:A61"/>
    <mergeCell ref="A136:A138"/>
    <mergeCell ref="I136:I138"/>
    <mergeCell ref="J136:J138"/>
    <mergeCell ref="I59:I61"/>
    <mergeCell ref="J59:J61"/>
    <mergeCell ref="A81:A85"/>
    <mergeCell ref="J81:J84"/>
    <mergeCell ref="I81:I83"/>
    <mergeCell ref="I104:I106"/>
    <mergeCell ref="J104:J106"/>
    <mergeCell ref="I110:I112"/>
    <mergeCell ref="J110:J112"/>
    <mergeCell ref="I129:I131"/>
    <mergeCell ref="J129:J131"/>
    <mergeCell ref="I118:I120"/>
    <mergeCell ref="J118:J120"/>
    <mergeCell ref="I121:I123"/>
    <mergeCell ref="J121:J123"/>
    <mergeCell ref="I92:I94"/>
    <mergeCell ref="J92:J94"/>
    <mergeCell ref="A142:A144"/>
    <mergeCell ref="I107:I109"/>
    <mergeCell ref="J107:J109"/>
    <mergeCell ref="J101:J103"/>
    <mergeCell ref="J89:J91"/>
    <mergeCell ref="J95:J97"/>
    <mergeCell ref="J98:J100"/>
    <mergeCell ref="I101:I103"/>
    <mergeCell ref="I89:I91"/>
    <mergeCell ref="I95:I97"/>
    <mergeCell ref="A104:A106"/>
    <mergeCell ref="A129:A131"/>
    <mergeCell ref="A133:A135"/>
    <mergeCell ref="I133:I135"/>
    <mergeCell ref="J133:J135"/>
    <mergeCell ref="A121:A123"/>
    <mergeCell ref="I98:I100"/>
    <mergeCell ref="A107:A109"/>
    <mergeCell ref="A110:A114"/>
    <mergeCell ref="A89:A91"/>
    <mergeCell ref="A95:A97"/>
    <mergeCell ref="A98:A100"/>
    <mergeCell ref="A101:A103"/>
    <mergeCell ref="A118:A120"/>
    <mergeCell ref="A53:A55"/>
    <mergeCell ref="I53:I55"/>
    <mergeCell ref="A75:A77"/>
    <mergeCell ref="I75:I77"/>
    <mergeCell ref="J75:J77"/>
    <mergeCell ref="J72:J74"/>
    <mergeCell ref="A66:A68"/>
    <mergeCell ref="I69:I71"/>
    <mergeCell ref="A72:A74"/>
    <mergeCell ref="I72:I74"/>
    <mergeCell ref="A92:A94"/>
    <mergeCell ref="J27:J29"/>
    <mergeCell ref="J69:J71"/>
    <mergeCell ref="A56:A58"/>
    <mergeCell ref="I56:I58"/>
    <mergeCell ref="J56:J58"/>
    <mergeCell ref="A62:A64"/>
    <mergeCell ref="I62:I64"/>
    <mergeCell ref="J62:J64"/>
    <mergeCell ref="A69:A71"/>
    <mergeCell ref="J66:J68"/>
    <mergeCell ref="I66:I68"/>
    <mergeCell ref="J53:J55"/>
    <mergeCell ref="I47:I49"/>
    <mergeCell ref="J47:J49"/>
    <mergeCell ref="A40:A42"/>
    <mergeCell ref="I40:I42"/>
    <mergeCell ref="J40:J42"/>
    <mergeCell ref="A43:A45"/>
    <mergeCell ref="I43:I45"/>
    <mergeCell ref="J43:J45"/>
    <mergeCell ref="J50:J52"/>
    <mergeCell ref="I50:I52"/>
    <mergeCell ref="A50:A52"/>
    <mergeCell ref="A2:J2"/>
    <mergeCell ref="A3:J3"/>
    <mergeCell ref="A4:J4"/>
    <mergeCell ref="A5:J5"/>
    <mergeCell ref="I7:I9"/>
    <mergeCell ref="C9:C10"/>
    <mergeCell ref="D9:G9"/>
    <mergeCell ref="A7:A10"/>
    <mergeCell ref="B7:B10"/>
    <mergeCell ref="C7:G8"/>
    <mergeCell ref="A15:A17"/>
    <mergeCell ref="I15:I17"/>
    <mergeCell ref="J15:J17"/>
    <mergeCell ref="A18:A20"/>
    <mergeCell ref="I18:I20"/>
    <mergeCell ref="J18:J20"/>
    <mergeCell ref="A47:A49"/>
    <mergeCell ref="A33:A35"/>
    <mergeCell ref="I33:I35"/>
    <mergeCell ref="J33:J35"/>
    <mergeCell ref="A36:A38"/>
    <mergeCell ref="I36:I38"/>
    <mergeCell ref="J36:J38"/>
    <mergeCell ref="A30:A32"/>
    <mergeCell ref="I30:I32"/>
    <mergeCell ref="J30:J32"/>
    <mergeCell ref="A24:A26"/>
    <mergeCell ref="I24:I26"/>
    <mergeCell ref="J24:J26"/>
    <mergeCell ref="A21:A23"/>
    <mergeCell ref="I21:I23"/>
    <mergeCell ref="J21:J23"/>
    <mergeCell ref="A27:A29"/>
    <mergeCell ref="I27:I29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topLeftCell="A7" workbookViewId="0">
      <selection activeCell="D32" sqref="D30:D32"/>
    </sheetView>
  </sheetViews>
  <sheetFormatPr defaultRowHeight="15" x14ac:dyDescent="0.25"/>
  <cols>
    <col min="1" max="1" width="49" customWidth="1"/>
    <col min="3" max="3" width="14" customWidth="1"/>
    <col min="4" max="4" width="11" customWidth="1"/>
    <col min="5" max="5" width="10.85546875" customWidth="1"/>
    <col min="8" max="8" width="15" customWidth="1"/>
    <col min="9" max="9" width="22.7109375" customWidth="1"/>
    <col min="10" max="10" width="18" customWidth="1"/>
  </cols>
  <sheetData>
    <row r="2" spans="1:10" ht="15.75" x14ac:dyDescent="0.25">
      <c r="A2" s="247" t="s">
        <v>0</v>
      </c>
      <c r="B2" s="247"/>
      <c r="C2" s="247"/>
      <c r="D2" s="247"/>
      <c r="E2" s="247"/>
      <c r="F2" s="247"/>
      <c r="G2" s="247"/>
      <c r="H2" s="247"/>
      <c r="I2" s="247"/>
      <c r="J2" s="247"/>
    </row>
    <row r="3" spans="1:10" ht="15.75" x14ac:dyDescent="0.25">
      <c r="A3" s="247" t="s">
        <v>1</v>
      </c>
      <c r="B3" s="247"/>
      <c r="C3" s="247"/>
      <c r="D3" s="247"/>
      <c r="E3" s="247"/>
      <c r="F3" s="247"/>
      <c r="G3" s="247"/>
      <c r="H3" s="247"/>
      <c r="I3" s="247"/>
      <c r="J3" s="247"/>
    </row>
    <row r="4" spans="1:10" ht="15.75" x14ac:dyDescent="0.25">
      <c r="A4" s="311" t="s">
        <v>2</v>
      </c>
      <c r="B4" s="311"/>
      <c r="C4" s="311"/>
      <c r="D4" s="311"/>
      <c r="E4" s="311"/>
      <c r="F4" s="311"/>
      <c r="G4" s="311"/>
      <c r="H4" s="311"/>
      <c r="I4" s="311"/>
      <c r="J4" s="311"/>
    </row>
    <row r="5" spans="1:10" ht="42" customHeight="1" x14ac:dyDescent="0.25">
      <c r="A5" s="312" t="s">
        <v>45</v>
      </c>
      <c r="B5" s="312"/>
      <c r="C5" s="312"/>
      <c r="D5" s="312"/>
      <c r="E5" s="312"/>
      <c r="F5" s="312"/>
      <c r="G5" s="312"/>
      <c r="H5" s="312"/>
      <c r="I5" s="312"/>
      <c r="J5" s="312"/>
    </row>
    <row r="6" spans="1:10" ht="15.75" x14ac:dyDescent="0.25">
      <c r="A6" s="1"/>
    </row>
    <row r="7" spans="1:10" ht="26.25" customHeight="1" x14ac:dyDescent="0.25">
      <c r="A7" s="255" t="s">
        <v>3</v>
      </c>
      <c r="B7" s="252" t="s">
        <v>4</v>
      </c>
      <c r="C7" s="252" t="s">
        <v>5</v>
      </c>
      <c r="D7" s="252"/>
      <c r="E7" s="252"/>
      <c r="F7" s="252"/>
      <c r="G7" s="252"/>
      <c r="H7" s="27" t="s">
        <v>6</v>
      </c>
      <c r="I7" s="251" t="s">
        <v>8</v>
      </c>
      <c r="J7" s="25" t="s">
        <v>9</v>
      </c>
    </row>
    <row r="8" spans="1:10" ht="17.25" customHeight="1" x14ac:dyDescent="0.25">
      <c r="A8" s="255"/>
      <c r="B8" s="252"/>
      <c r="C8" s="252"/>
      <c r="D8" s="252"/>
      <c r="E8" s="252"/>
      <c r="F8" s="252"/>
      <c r="G8" s="252"/>
      <c r="H8" s="27" t="s">
        <v>7</v>
      </c>
      <c r="I8" s="251"/>
      <c r="J8" s="26" t="s">
        <v>10</v>
      </c>
    </row>
    <row r="9" spans="1:10" ht="25.5" x14ac:dyDescent="0.25">
      <c r="A9" s="255"/>
      <c r="B9" s="252"/>
      <c r="C9" s="254" t="s">
        <v>12</v>
      </c>
      <c r="D9" s="254"/>
      <c r="E9" s="254"/>
      <c r="F9" s="254"/>
      <c r="G9" s="254"/>
      <c r="H9" s="6"/>
      <c r="I9" s="252"/>
      <c r="J9" s="26" t="s">
        <v>11</v>
      </c>
    </row>
    <row r="10" spans="1:10" ht="24" x14ac:dyDescent="0.25">
      <c r="A10" s="255"/>
      <c r="B10" s="252"/>
      <c r="C10" s="254"/>
      <c r="D10" s="13" t="s">
        <v>13</v>
      </c>
      <c r="E10" s="7" t="s">
        <v>14</v>
      </c>
      <c r="F10" s="7" t="s">
        <v>17</v>
      </c>
      <c r="G10" s="30" t="s">
        <v>15</v>
      </c>
      <c r="H10" s="9"/>
      <c r="I10" s="9"/>
      <c r="J10" s="9"/>
    </row>
    <row r="11" spans="1:10" x14ac:dyDescent="0.25">
      <c r="A11" s="31">
        <v>1</v>
      </c>
      <c r="B11" s="31">
        <v>2</v>
      </c>
      <c r="C11" s="31">
        <v>3</v>
      </c>
      <c r="D11" s="31">
        <v>4</v>
      </c>
      <c r="E11" s="31"/>
      <c r="F11" s="31">
        <v>5</v>
      </c>
      <c r="G11" s="31">
        <v>6</v>
      </c>
      <c r="H11" s="31">
        <v>7</v>
      </c>
      <c r="I11" s="31">
        <v>8</v>
      </c>
      <c r="J11" s="31">
        <v>9</v>
      </c>
    </row>
    <row r="12" spans="1:10" ht="12.95" customHeight="1" x14ac:dyDescent="0.25">
      <c r="A12" s="17" t="s">
        <v>16</v>
      </c>
      <c r="B12" s="18"/>
      <c r="C12" s="19"/>
      <c r="D12" s="19"/>
      <c r="E12" s="19"/>
      <c r="F12" s="18"/>
      <c r="G12" s="20"/>
      <c r="H12" s="20"/>
      <c r="I12" s="18"/>
      <c r="J12" s="18"/>
    </row>
    <row r="13" spans="1:10" ht="17.25" customHeight="1" x14ac:dyDescent="0.25">
      <c r="A13" s="17" t="s">
        <v>19</v>
      </c>
      <c r="B13" s="18"/>
      <c r="C13" s="19"/>
      <c r="D13" s="19"/>
      <c r="E13" s="19"/>
      <c r="F13" s="18"/>
      <c r="G13" s="20"/>
      <c r="H13" s="20"/>
      <c r="I13" s="18"/>
      <c r="J13" s="18"/>
    </row>
    <row r="14" spans="1:10" ht="64.5" customHeight="1" thickBot="1" x14ac:dyDescent="0.3">
      <c r="A14" s="24"/>
      <c r="B14" s="35"/>
      <c r="C14" s="36"/>
      <c r="D14" s="36"/>
      <c r="E14" s="36"/>
      <c r="F14" s="35"/>
      <c r="G14" s="35"/>
      <c r="H14" s="36"/>
      <c r="I14" s="21"/>
      <c r="J14" s="21"/>
    </row>
    <row r="15" spans="1:10" ht="12.95" customHeight="1" thickTop="1" x14ac:dyDescent="0.25">
      <c r="A15" s="232"/>
      <c r="B15" s="34">
        <v>2025</v>
      </c>
      <c r="C15" s="37">
        <f>SUM(D15:G15)</f>
        <v>0</v>
      </c>
      <c r="D15" s="37"/>
      <c r="E15" s="37">
        <v>0</v>
      </c>
      <c r="F15" s="38"/>
      <c r="G15" s="38"/>
      <c r="H15" s="37"/>
      <c r="I15" s="235"/>
      <c r="J15" s="235"/>
    </row>
    <row r="16" spans="1:10" ht="12.95" customHeight="1" x14ac:dyDescent="0.25">
      <c r="A16" s="233"/>
      <c r="B16" s="86">
        <v>2026</v>
      </c>
      <c r="C16" s="39"/>
      <c r="D16" s="39"/>
      <c r="E16" s="39"/>
      <c r="F16" s="40"/>
      <c r="G16" s="40"/>
      <c r="H16" s="39"/>
      <c r="I16" s="236"/>
      <c r="J16" s="236"/>
    </row>
    <row r="17" spans="1:10" ht="12" customHeight="1" x14ac:dyDescent="0.25">
      <c r="A17" s="234"/>
      <c r="B17" s="85">
        <v>2027</v>
      </c>
      <c r="C17" s="41"/>
      <c r="D17" s="41"/>
      <c r="E17" s="41"/>
      <c r="F17" s="42"/>
      <c r="G17" s="42"/>
      <c r="H17" s="41"/>
      <c r="I17" s="237"/>
      <c r="J17" s="237"/>
    </row>
    <row r="18" spans="1:10" x14ac:dyDescent="0.25">
      <c r="A18" s="14" t="s">
        <v>46</v>
      </c>
      <c r="B18" s="15"/>
      <c r="C18" s="53"/>
      <c r="D18" s="49"/>
      <c r="E18" s="49"/>
      <c r="F18" s="49"/>
      <c r="G18" s="49"/>
      <c r="H18" s="49"/>
      <c r="I18" s="16"/>
      <c r="J18" s="16"/>
    </row>
    <row r="19" spans="1:10" ht="32.25" thickBot="1" x14ac:dyDescent="0.3">
      <c r="A19" s="67" t="s">
        <v>47</v>
      </c>
      <c r="B19" s="21"/>
      <c r="C19" s="51"/>
      <c r="D19" s="47"/>
      <c r="E19" s="47"/>
      <c r="F19" s="48"/>
      <c r="G19" s="48"/>
      <c r="H19" s="47"/>
      <c r="I19" s="21"/>
      <c r="J19" s="21"/>
    </row>
    <row r="20" spans="1:10" ht="15.75" customHeight="1" thickTop="1" x14ac:dyDescent="0.25">
      <c r="A20" s="285" t="s">
        <v>48</v>
      </c>
      <c r="B20" s="34">
        <v>2025</v>
      </c>
      <c r="C20" s="37">
        <f t="shared" ref="C20:C22" si="0">SUM(D20:G20)</f>
        <v>0</v>
      </c>
      <c r="D20" s="37"/>
      <c r="E20" s="37"/>
      <c r="F20" s="43"/>
      <c r="G20" s="43"/>
      <c r="H20" s="37"/>
      <c r="I20" s="235" t="s">
        <v>43</v>
      </c>
      <c r="J20" s="235" t="s">
        <v>43</v>
      </c>
    </row>
    <row r="21" spans="1:10" x14ac:dyDescent="0.25">
      <c r="A21" s="285"/>
      <c r="B21" s="86">
        <v>2026</v>
      </c>
      <c r="C21" s="39">
        <f t="shared" si="0"/>
        <v>0</v>
      </c>
      <c r="D21" s="39"/>
      <c r="E21" s="39"/>
      <c r="F21" s="44"/>
      <c r="G21" s="44"/>
      <c r="H21" s="39"/>
      <c r="I21" s="236"/>
      <c r="J21" s="236"/>
    </row>
    <row r="22" spans="1:10" ht="18" customHeight="1" thickBot="1" x14ac:dyDescent="0.3">
      <c r="A22" s="285"/>
      <c r="B22" s="85">
        <v>2027</v>
      </c>
      <c r="C22" s="39">
        <f t="shared" si="0"/>
        <v>0</v>
      </c>
      <c r="D22" s="39"/>
      <c r="E22" s="39"/>
      <c r="F22" s="44"/>
      <c r="G22" s="44"/>
      <c r="H22" s="39"/>
      <c r="I22" s="237"/>
      <c r="J22" s="237"/>
    </row>
    <row r="23" spans="1:10" ht="16.5" thickTop="1" thickBot="1" x14ac:dyDescent="0.3">
      <c r="A23" s="74" t="s">
        <v>49</v>
      </c>
      <c r="B23" s="34">
        <v>2025</v>
      </c>
      <c r="C23" s="37">
        <f t="shared" ref="C23:C26" si="1">SUM(D23:G23)</f>
        <v>0</v>
      </c>
      <c r="D23" s="37">
        <f>D15+D20</f>
        <v>0</v>
      </c>
      <c r="E23" s="37"/>
      <c r="F23" s="37"/>
      <c r="G23" s="43"/>
      <c r="H23" s="37"/>
      <c r="I23" s="26"/>
      <c r="J23" s="27"/>
    </row>
    <row r="24" spans="1:10" ht="16.5" thickTop="1" thickBot="1" x14ac:dyDescent="0.3">
      <c r="A24" s="29"/>
      <c r="B24" s="86">
        <v>2026</v>
      </c>
      <c r="C24" s="69">
        <f t="shared" si="1"/>
        <v>0</v>
      </c>
      <c r="D24" s="39"/>
      <c r="E24" s="39"/>
      <c r="F24" s="44"/>
      <c r="G24" s="44"/>
      <c r="H24" s="39"/>
      <c r="I24" s="26"/>
      <c r="J24" s="27"/>
    </row>
    <row r="25" spans="1:10" ht="16.5" thickTop="1" thickBot="1" x14ac:dyDescent="0.3">
      <c r="A25" s="28"/>
      <c r="B25" s="85">
        <v>2027</v>
      </c>
      <c r="C25" s="68">
        <f t="shared" si="1"/>
        <v>0</v>
      </c>
      <c r="D25" s="41"/>
      <c r="E25" s="41"/>
      <c r="F25" s="45"/>
      <c r="G25" s="45"/>
      <c r="H25" s="41"/>
      <c r="I25" s="26"/>
      <c r="J25" s="27"/>
    </row>
    <row r="26" spans="1:10" ht="77.25" thickTop="1" x14ac:dyDescent="0.25">
      <c r="A26" s="65" t="s">
        <v>58</v>
      </c>
      <c r="B26" s="34">
        <v>2025</v>
      </c>
      <c r="C26" s="37">
        <f t="shared" si="1"/>
        <v>0</v>
      </c>
      <c r="D26" s="56">
        <f>D23</f>
        <v>0</v>
      </c>
      <c r="E26" s="56">
        <f>E23</f>
        <v>0</v>
      </c>
      <c r="F26" s="56">
        <f>F23</f>
        <v>0</v>
      </c>
      <c r="G26" s="57"/>
      <c r="H26" s="58"/>
      <c r="I26" s="55"/>
      <c r="J26" s="27"/>
    </row>
    <row r="27" spans="1:10" x14ac:dyDescent="0.25">
      <c r="A27" s="59"/>
      <c r="B27" s="86">
        <v>2026</v>
      </c>
      <c r="C27" s="41"/>
      <c r="D27" s="46"/>
      <c r="E27" s="46"/>
      <c r="F27" s="44"/>
      <c r="G27" s="44"/>
      <c r="H27" s="60"/>
      <c r="I27" s="55"/>
      <c r="J27" s="27"/>
    </row>
    <row r="28" spans="1:10" ht="15.75" thickBot="1" x14ac:dyDescent="0.3">
      <c r="A28" s="61"/>
      <c r="B28" s="86">
        <v>2027</v>
      </c>
      <c r="C28" s="66"/>
      <c r="D28" s="62"/>
      <c r="E28" s="62"/>
      <c r="F28" s="63"/>
      <c r="G28" s="63"/>
      <c r="H28" s="64"/>
      <c r="I28" s="55"/>
      <c r="J28" s="27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5.75" x14ac:dyDescent="0.25">
      <c r="A30" s="3"/>
    </row>
    <row r="31" spans="1:10" ht="15.75" x14ac:dyDescent="0.25">
      <c r="A31" s="4"/>
    </row>
  </sheetData>
  <mergeCells count="16">
    <mergeCell ref="A20:A22"/>
    <mergeCell ref="I20:I22"/>
    <mergeCell ref="J20:J22"/>
    <mergeCell ref="A15:A17"/>
    <mergeCell ref="I15:I17"/>
    <mergeCell ref="J15:J17"/>
    <mergeCell ref="A2:J2"/>
    <mergeCell ref="A3:J3"/>
    <mergeCell ref="A4:J4"/>
    <mergeCell ref="A5:J5"/>
    <mergeCell ref="A7:A10"/>
    <mergeCell ref="B7:B10"/>
    <mergeCell ref="C7:G8"/>
    <mergeCell ref="I7:I9"/>
    <mergeCell ref="C9:C10"/>
    <mergeCell ref="D9:G9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ПРОГРАММА 21</vt:lpstr>
      <vt:lpstr>программа 20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Адм. Тесово</dc:creator>
  <cp:lastModifiedBy>Пользователь</cp:lastModifiedBy>
  <cp:lastPrinted>2025-02-10T07:40:22Z</cp:lastPrinted>
  <dcterms:created xsi:type="dcterms:W3CDTF">2021-10-14T08:38:45Z</dcterms:created>
  <dcterms:modified xsi:type="dcterms:W3CDTF">2025-07-10T08:20:45Z</dcterms:modified>
</cp:coreProperties>
</file>